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8"/>
  </bookViews>
  <sheets>
    <sheet name="K1" sheetId="1" r:id="rId1"/>
    <sheet name="K2" sheetId="2" r:id="rId2"/>
    <sheet name="K3" sheetId="3" r:id="rId3"/>
    <sheet name="K4" sheetId="4" r:id="rId4"/>
    <sheet name="K5" sheetId="5" r:id="rId5"/>
    <sheet name="K6" sheetId="6" r:id="rId6"/>
    <sheet name="K7" sheetId="7" r:id="rId7"/>
    <sheet name="K8" sheetId="8" r:id="rId8"/>
    <sheet name="K8а" sheetId="9" r:id="rId9"/>
    <sheet name="K8б" sheetId="10" r:id="rId10"/>
    <sheet name="K9" sheetId="11" r:id="rId11"/>
    <sheet name="K10" sheetId="12" r:id="rId12"/>
    <sheet name="K11" sheetId="13" r:id="rId13"/>
    <sheet name="K11а" sheetId="14" r:id="rId14"/>
    <sheet name="K11б" sheetId="15" r:id="rId15"/>
    <sheet name="K12" sheetId="16" r:id="rId16"/>
    <sheet name="К13" sheetId="17" r:id="rId17"/>
    <sheet name="K14" sheetId="18" r:id="rId18"/>
    <sheet name="K15" sheetId="19" r:id="rId19"/>
  </sheets>
  <definedNames>
    <definedName name="Excel_BuiltIn__FilterDatabase">'K3'!$A$1:$Q$10</definedName>
    <definedName name="_xlnm.Print_Titles" localSheetId="4">'K5'!$6:$7</definedName>
    <definedName name="_xlnm.Print_Area" localSheetId="0">'K1'!$A$1:$K$28</definedName>
    <definedName name="_xlnm.Print_Area" localSheetId="11">'K10'!$A$1:$H$19</definedName>
    <definedName name="_xlnm.Print_Area" localSheetId="12">'K11'!$A$1:$N$50</definedName>
    <definedName name="_xlnm.Print_Area" localSheetId="13">'K11а'!$A$1:$Q$11</definedName>
    <definedName name="_xlnm.Print_Area" localSheetId="14">'K11б'!$A$1:$G$26</definedName>
    <definedName name="_xlnm.Print_Area" localSheetId="15">'K12'!$A$1:$C$34</definedName>
    <definedName name="_xlnm.Print_Area" localSheetId="1">'K2'!$A$1:$I$22</definedName>
    <definedName name="_xlnm.Print_Area" localSheetId="2">'K3'!$A$1:$Q$10</definedName>
    <definedName name="_xlnm.Print_Area" localSheetId="3">'K4'!$A$1:$M$21</definedName>
    <definedName name="_xlnm.Print_Area" localSheetId="4">'K5'!$A$1:$H$50</definedName>
    <definedName name="_xlnm.Print_Area" localSheetId="5">'K6'!$A$1:$Q$15</definedName>
    <definedName name="_xlnm.Print_Area" localSheetId="7">'K8'!$A$1:$Q$61</definedName>
    <definedName name="_xlnm.Print_Area" localSheetId="8">'K8а'!$A$1:$M$32</definedName>
    <definedName name="_xlnm.Print_Area" localSheetId="9">'K8б'!$A$1:$H$25</definedName>
    <definedName name="_xlnm.Print_Area" localSheetId="10">'K9'!$B$1:$T$19</definedName>
  </definedNames>
  <calcPr fullCalcOnLoad="1"/>
</workbook>
</file>

<file path=xl/sharedStrings.xml><?xml version="1.0" encoding="utf-8"?>
<sst xmlns="http://schemas.openxmlformats.org/spreadsheetml/2006/main" count="883" uniqueCount="444">
  <si>
    <t>СВЕДЕНИЯ</t>
  </si>
  <si>
    <t>по итогам анализа реестра муниципальных служащих*</t>
  </si>
  <si>
    <t>на</t>
  </si>
  <si>
    <t>(наименование муниципального образования Краснодарского края)</t>
  </si>
  <si>
    <t>Форма №1</t>
  </si>
  <si>
    <t>1. Общие сведения</t>
  </si>
  <si>
    <t>Группы должностей муниципальной службы</t>
  </si>
  <si>
    <t>Численность должностей МС по штат-ному распи-санию (п. 1.1)</t>
  </si>
  <si>
    <t>в том числе:</t>
  </si>
  <si>
    <t>Численность му-ниципальных слу-жащих, замеща-ющих должности МС, фактическая (п. 1.2)</t>
  </si>
  <si>
    <t>Городской округ</t>
  </si>
  <si>
    <t>Муниципальный район</t>
  </si>
  <si>
    <t>Городские поселения</t>
  </si>
  <si>
    <t>Сельские поселения</t>
  </si>
  <si>
    <t>ВЫСШАЯ</t>
  </si>
  <si>
    <t>ГЛАВНАЯ</t>
  </si>
  <si>
    <t>ВЕДУЩАЯ</t>
  </si>
  <si>
    <t>СТАРШАЯ</t>
  </si>
  <si>
    <t>МЛАДШАЯ</t>
  </si>
  <si>
    <t>ИТОГО:</t>
  </si>
  <si>
    <t>2. Фактическая численность муниципальных служащих в разбивке по полу и возрасту</t>
  </si>
  <si>
    <t>наименование муниципаль-ного образования</t>
  </si>
  <si>
    <t>по полу</t>
  </si>
  <si>
    <t>по возрасту</t>
  </si>
  <si>
    <t>мужчин</t>
  </si>
  <si>
    <t>женщин</t>
  </si>
  <si>
    <t>от 18 до 25 лет</t>
  </si>
  <si>
    <t>от 25 до 30 лет</t>
  </si>
  <si>
    <t>от 30 до 35 лет</t>
  </si>
  <si>
    <t>от 35 до 40 лет</t>
  </si>
  <si>
    <t>от 40 до 50 лет</t>
  </si>
  <si>
    <t>от 50 до 60 лет</t>
  </si>
  <si>
    <t>от 60 до 65 лет</t>
  </si>
  <si>
    <t>старше 65 лет</t>
  </si>
  <si>
    <t>* муниципальные служащие на должностях в исполнительно-распорядительном, представительном, контрольном органе, избирательной комиссии</t>
  </si>
  <si>
    <t>3. Фактическая численность муниципальных служащих в разбивке по стажу и образованию</t>
  </si>
  <si>
    <t>по стажу</t>
  </si>
  <si>
    <t>по уровню образования</t>
  </si>
  <si>
    <t>до 1 года</t>
  </si>
  <si>
    <t>от 1 года до 5 лет</t>
  </si>
  <si>
    <t>от 5 до 10 лет</t>
  </si>
  <si>
    <t>от 10 до 15 лет</t>
  </si>
  <si>
    <t>свыше 15 лет</t>
  </si>
  <si>
    <t>высшее (бакалавриат, специалитет, магистратура, подготовка кадров высшей квалификации)</t>
  </si>
  <si>
    <t>среднее профессиональное</t>
  </si>
  <si>
    <t>общее (среднее общее образование)</t>
  </si>
  <si>
    <t>4. Фактическая численность муниципальных служащих в разбивке по направлению образования</t>
  </si>
  <si>
    <t>имеющие высшее образование</t>
  </si>
  <si>
    <t>в том числе</t>
  </si>
  <si>
    <t>получают высшее обра-зование (учатся в ВУЗах)</t>
  </si>
  <si>
    <t>государственное и муници-пальное управление</t>
  </si>
  <si>
    <t>юридическое</t>
  </si>
  <si>
    <t>экономическое</t>
  </si>
  <si>
    <t>иное</t>
  </si>
  <si>
    <t>имеющие ученую степень</t>
  </si>
  <si>
    <t>первое высшее или магистратура</t>
  </si>
  <si>
    <t>второе высшее</t>
  </si>
  <si>
    <t>5. Фактическая численность муниципальных служащих, получивших дополнительное образование</t>
  </si>
  <si>
    <t>Наименование муниципального образования</t>
  </si>
  <si>
    <t>Прошли повышение квалификации с 01.01.2017г. по 01.01.2020г.</t>
  </si>
  <si>
    <t>Прошли профессиональную переподготовку 01.01.2017г. по 01.01.2020г.</t>
  </si>
  <si>
    <t>Прошли стажировку за рубежом с 01.01.2017г. по 01.01.2020г..</t>
  </si>
  <si>
    <t>Участвовали в семинарах с 01.01.2017г. по 01.01.2020г.</t>
  </si>
  <si>
    <t>всего за 3 года</t>
  </si>
  <si>
    <t>в 2019 году</t>
  </si>
  <si>
    <t>за счет средств регионального бюджета</t>
  </si>
  <si>
    <t>за счет средств местного бюджета</t>
  </si>
  <si>
    <t>6. Увольнение с муниципальной службы</t>
  </si>
  <si>
    <t>группы должностей муниципальной службы</t>
  </si>
  <si>
    <t>Уволено муниципальных служащих в 2019 году</t>
  </si>
  <si>
    <t>Причины увольнения (ст. 13, 14, 14.1, 15, 18, 19, 23 Федерального закона от 02.03.2007 № 25-ФЗ):</t>
  </si>
  <si>
    <t>всего</t>
  </si>
  <si>
    <t>по собствен-ному желанию</t>
  </si>
  <si>
    <t>по достиже-нию пре-дельного возраста</t>
  </si>
  <si>
    <t>несоответст-вие замеща-емой долж-ности всле-дствие недо-статочной квалификации</t>
  </si>
  <si>
    <t>несоблю-дение огра-ничений и запретов</t>
  </si>
  <si>
    <t>иные, пре-дусмотренные законо-дательством причины (указать)</t>
  </si>
  <si>
    <t>непринятие мер по пре-дотвращению или урегули-рованию конф-ликта инте-ресов</t>
  </si>
  <si>
    <t>непредставление сведений о дохо-дах своих, супруги (супруга), несовер-шеннолетних де-тей либо представ-ление заведомо не-достоверных или неполных сведе-ний</t>
  </si>
  <si>
    <t>10.1</t>
  </si>
  <si>
    <t>10.2</t>
  </si>
  <si>
    <t>7. Дополнительная информация</t>
  </si>
  <si>
    <t>Наименование показателя</t>
  </si>
  <si>
    <t>Всего</t>
  </si>
  <si>
    <t>В том числе:</t>
  </si>
  <si>
    <t>Количество муниципальных обра-зований, муниципальными право-выми актами которых предусмо-трены дополнительные гарантии для муниципальных служащих (льготы, ссуды, жилищные суб-сидии) для привлечения квали-фицированных кадров на муниципальную службу</t>
  </si>
  <si>
    <t>Количество муниципальных обра-зований, в которых проводится конкурс на замещение вакантных должностей муниципальной служ-бы (без учета глав муниципаль-ных образований, назначаемых по контракту)</t>
  </si>
  <si>
    <t>тел.:</t>
  </si>
  <si>
    <t>по итогам анализа кадрового состава на освобожденных муниципальных должностях на:</t>
  </si>
  <si>
    <t>Форма №2</t>
  </si>
  <si>
    <t>№ п./п.</t>
  </si>
  <si>
    <t>численность освобожденных муниципальных должностей согласно штатному расписанию (п. 2.1)</t>
  </si>
  <si>
    <t>численность лиц, замещающих освобожденные муниципальные должности (п. 2.2), в том числе:</t>
  </si>
  <si>
    <t>2.1</t>
  </si>
  <si>
    <t>глава муниципального образования</t>
  </si>
  <si>
    <t>2.2</t>
  </si>
  <si>
    <t>председатель представительного органа муниципального образования</t>
  </si>
  <si>
    <t>2.3</t>
  </si>
  <si>
    <t xml:space="preserve">заместитель председателя представительного органа  муниципального образования </t>
  </si>
  <si>
    <t>2.4</t>
  </si>
  <si>
    <t>председатель комитета (комиссии) представительного органа муниципального образования</t>
  </si>
  <si>
    <t>2.5</t>
  </si>
  <si>
    <t>депутат представительного органа муниципального образования</t>
  </si>
  <si>
    <t>2.6</t>
  </si>
  <si>
    <t>председатель избирательной комиссии муниципального образования</t>
  </si>
  <si>
    <t>2.7</t>
  </si>
  <si>
    <t>секретарь избирательной комиссии муниципального образования</t>
  </si>
  <si>
    <t>2.8</t>
  </si>
  <si>
    <t>председатель контрольного органа муниципального образования</t>
  </si>
  <si>
    <t>2.9</t>
  </si>
  <si>
    <t xml:space="preserve">заместитель председателя контрольного органа муниципального образования </t>
  </si>
  <si>
    <t>2.10</t>
  </si>
  <si>
    <t>аудитор контрольного органа муниципального образования</t>
  </si>
  <si>
    <t>2.11</t>
  </si>
  <si>
    <t>другая (вписать)</t>
  </si>
  <si>
    <t>численность лиц, замещающих освобожденные муниципальные должности фактически по стажу муниципальной службы, в том числе</t>
  </si>
  <si>
    <t>3.1</t>
  </si>
  <si>
    <t>со стажем муниципальной службы до 1 года</t>
  </si>
  <si>
    <t>3.2</t>
  </si>
  <si>
    <t>3.3</t>
  </si>
  <si>
    <t>3.4</t>
  </si>
  <si>
    <t>3.5</t>
  </si>
  <si>
    <t>численность лиц, замещающих освобожденные муниципальные должности фактически по образованию, в том числе:</t>
  </si>
  <si>
    <t>4.1</t>
  </si>
  <si>
    <t>высшее, в том числе:</t>
  </si>
  <si>
    <t>4.1.1</t>
  </si>
  <si>
    <t>государственное и муниципальное управление</t>
  </si>
  <si>
    <t>4.1.2</t>
  </si>
  <si>
    <t>высшее юридическое</t>
  </si>
  <si>
    <t>4.1.3</t>
  </si>
  <si>
    <t>высшее экономическое</t>
  </si>
  <si>
    <t>4.1.4</t>
  </si>
  <si>
    <t>иное высшее</t>
  </si>
  <si>
    <t>4.1.5</t>
  </si>
  <si>
    <t>имеющих ученую степень</t>
  </si>
  <si>
    <t>4.2</t>
  </si>
  <si>
    <t>4.3</t>
  </si>
  <si>
    <t>среднее общее образование</t>
  </si>
  <si>
    <t>5</t>
  </si>
  <si>
    <t>численность лиц, замещающих освобожденные муниципальные дол-жности фактически, получающих высшее образование, в том числе:</t>
  </si>
  <si>
    <t>5.1</t>
  </si>
  <si>
    <t>получают первое высшее образование (или магистратура)</t>
  </si>
  <si>
    <t>5.2</t>
  </si>
  <si>
    <t>получают второе высшее образование</t>
  </si>
  <si>
    <t>численность лиц, замещающих освобожденные муниципальные должности фактически по возрасту, в том числе:</t>
  </si>
  <si>
    <t>6.1</t>
  </si>
  <si>
    <t>6.2</t>
  </si>
  <si>
    <t>6.3</t>
  </si>
  <si>
    <t>6.4</t>
  </si>
  <si>
    <t>6.5</t>
  </si>
  <si>
    <t>6.6</t>
  </si>
  <si>
    <t>6.7</t>
  </si>
  <si>
    <t>6.8</t>
  </si>
  <si>
    <t>численность лиц, замещающих освобожденные муниципальные должности фактически по полу, в том числе:</t>
  </si>
  <si>
    <t>7.1</t>
  </si>
  <si>
    <t>мужчины</t>
  </si>
  <si>
    <t>7.2</t>
  </si>
  <si>
    <t>женщины</t>
  </si>
  <si>
    <t>1. Численность лиц, замещающих освобожденные муниципальные должности фактически, получивших дополнительное образование</t>
  </si>
  <si>
    <t>Прошли повышение квалификации 01.01.2017г. по 01.01.2020г.</t>
  </si>
  <si>
    <t>Прошли стажировку за рубежом с 01.01.2017г. по 01.01.2020г.</t>
  </si>
  <si>
    <t>Участвовали в семинарах с 01.01.2017г. По 01.01.2020г.</t>
  </si>
  <si>
    <t>о численности должностей и численности работников органов местного самоуправления на</t>
  </si>
  <si>
    <t>Форма №3</t>
  </si>
  <si>
    <t>численность должностей, не являющихся муниципальными должностями и должностями муниципальной службы согласно штатному расписанию (п. 3.1)</t>
  </si>
  <si>
    <t>численность лиц, замещающих должности, не являющиеся муниципальными должностями и должностями муниципальной службы в органах местного самоуправления, фактическая (п. 3.2)</t>
  </si>
  <si>
    <t>общая численность должностей согласно штатному расписанию (сумма показателей 1.1, 2.1, 3.1)</t>
  </si>
  <si>
    <t>общая численность работников органов местного самоуправления (сумма показателей 1.2, 2.2, 3.2)</t>
  </si>
  <si>
    <t>об аттестации муниципальных служащих</t>
  </si>
  <si>
    <t>Форма №4</t>
  </si>
  <si>
    <t>Аттестация в 2012-2014 годах</t>
  </si>
  <si>
    <t>2012 год</t>
  </si>
  <si>
    <t xml:space="preserve">Городской округ </t>
  </si>
  <si>
    <t>Численность муниципальных служащих, замещающих должности МС, фактическая</t>
  </si>
  <si>
    <t>подлежали аттестации*</t>
  </si>
  <si>
    <t>аттестовано фактически в 2012 году</t>
  </si>
  <si>
    <t>2013 год</t>
  </si>
  <si>
    <t>аттестовано фактически в 2013 году</t>
  </si>
  <si>
    <t>1. Аттестация. Общие сведения</t>
  </si>
  <si>
    <t>2019 год</t>
  </si>
  <si>
    <t>Численность муниципаль-ных служа-щих, замеща-ющих дол-жности МС, фактическая</t>
  </si>
  <si>
    <t>подлежат аттестации всего**</t>
  </si>
  <si>
    <t>подлежат аттестации в 2019 году*</t>
  </si>
  <si>
    <t>аттестовано фактически в 2019 году по состоянию на 30.06.2019 г.</t>
  </si>
  <si>
    <t>2. Информация о муниципальных служащих, не подлежащих аттестации***</t>
  </si>
  <si>
    <t>Количество муниципальных служащих, не подлежащих аттестации:</t>
  </si>
  <si>
    <t>замещающие должности муниципальной службы менее одного года</t>
  </si>
  <si>
    <t>достигшие возраста 60 лет</t>
  </si>
  <si>
    <t>беременные и находящи-еся в отпуске по беремен-ности и родам или по уходу за ребенком до трех лет</t>
  </si>
  <si>
    <t>замещающие долности муниципальной службы по срочному трудовому договору (контракту)</t>
  </si>
  <si>
    <t>3. Информация о муниципальных служащих, прошедших внеочередную аттестацию***</t>
  </si>
  <si>
    <t>Количество муниципальных служащих, прошедших внеочередную аттестацию</t>
  </si>
  <si>
    <t>по соглашению сторон служебного контракта с учетом результатов годового отчета о профессиональной служебной деятельности муниципального служащего</t>
  </si>
  <si>
    <t>по решению представителя нанимателя после принятия в установленном порядке решения:</t>
  </si>
  <si>
    <t>о сокраще-нии должнос-тей муници-пальной службы в муниципальном органе</t>
  </si>
  <si>
    <t>об измене-нии условий оплаты тру-да муници-пальных служащих</t>
  </si>
  <si>
    <t>* указывается количество муниципальных служащих в соответствии с изданным правовым актом</t>
  </si>
  <si>
    <t>ОМС, содержащим положения об утверждении графика проведения аттестации и списков муниципальных служащих, подлежащих аттестации.</t>
  </si>
  <si>
    <t>** указывается количество муниципальных служащих, подлежащих аттестации в соответствии с частью 1 статьи 18 Федерального закона от 02.03.2007 № 25-ФЗ</t>
  </si>
  <si>
    <t>*** представляется на отчетную дату</t>
  </si>
  <si>
    <t>4. Решения аттестационной комиссии</t>
  </si>
  <si>
    <t>Форма №4 (продолжение)</t>
  </si>
  <si>
    <t>Решение аттестационной комиссии по результатам аттестации муниципальных служащих (количество муниципальных служащих)</t>
  </si>
  <si>
    <t>соответствует замещаемой должности муниципальной службы</t>
  </si>
  <si>
    <t>соответствует замещаемой должности муниципальной службы и рекомендуется к включению в кадровый резерв</t>
  </si>
  <si>
    <t>соответствует замещаемой должности муниципальной службы при условии получения дополнительного профес-сионального образования</t>
  </si>
  <si>
    <t>не соответствует замещаемой должности муниципальной службы</t>
  </si>
  <si>
    <t>Рекомендации аттестационной комиссии о:</t>
  </si>
  <si>
    <t>поощрении отдельных муниципальных служащих за достигнутые ими успехи в работе</t>
  </si>
  <si>
    <t>улучшении деятельности аттестуемых муниципальных служащих</t>
  </si>
  <si>
    <t>5. Организация проведения аттестации</t>
  </si>
  <si>
    <t>Наименование муниципаль-ного образования</t>
  </si>
  <si>
    <t>правовые акты органов местного самоуправления (количество)*</t>
  </si>
  <si>
    <t>о формирова-нии аттестаци-онной комиссии</t>
  </si>
  <si>
    <t>об утверж-дении графика проведения аттестации</t>
  </si>
  <si>
    <t>о составле-нии списков муниципаль-ных служа-щих, подлежащих аттестации</t>
  </si>
  <si>
    <t>о подготовке документов, необходимых для работы аттестационной комиссии</t>
  </si>
  <si>
    <t>* вступившие в силу и действующие на дату представления информации</t>
  </si>
  <si>
    <t>5. Организация проведения аттестации (продолжение)</t>
  </si>
  <si>
    <t>Наименование, вид и реквизиты (№, дата) правовых актов органов местного самоуправления**</t>
  </si>
  <si>
    <t>Количественный состав аттестационных комиссий</t>
  </si>
  <si>
    <t>о формировании аттестационной комиссии</t>
  </si>
  <si>
    <t>об утверждении графика проведения аттестации</t>
  </si>
  <si>
    <t>о составлении списков муниципальных служащих, подлежащих аттестации</t>
  </si>
  <si>
    <t>всего членов</t>
  </si>
  <si>
    <t>независимых экспертов</t>
  </si>
  <si>
    <t>представителей выборного профсоюзного органа</t>
  </si>
  <si>
    <t>Городской округ*</t>
  </si>
  <si>
    <t>Муниципальный район*</t>
  </si>
  <si>
    <t>Городские поселения*</t>
  </si>
  <si>
    <t>Сельские поселения*</t>
  </si>
  <si>
    <r>
      <t xml:space="preserve">          </t>
    </r>
    <r>
      <rPr>
        <b/>
        <sz val="14"/>
        <rFont val="Arial Cyr"/>
        <family val="2"/>
      </rPr>
      <t xml:space="preserve">* </t>
    </r>
    <r>
      <rPr>
        <b/>
        <sz val="11"/>
        <rFont val="Arial Cyr"/>
        <family val="2"/>
      </rPr>
      <t>Информация представляется в разрезе каждого муниципального образования с указанием его наименования</t>
    </r>
  </si>
  <si>
    <t>(если в муниципальном образовании нет соответствующих правовых актов, и не образована комиссия,</t>
  </si>
  <si>
    <t>указывается его наименование, а столбцы 2-7 не заполняются).</t>
  </si>
  <si>
    <t xml:space="preserve"> Каждое муниципальное образование заносится в отдельную строку таблицы!</t>
  </si>
  <si>
    <r>
      <t xml:space="preserve">          </t>
    </r>
    <r>
      <rPr>
        <b/>
        <sz val="14"/>
        <rFont val="Arial Cyr"/>
        <family val="2"/>
      </rPr>
      <t xml:space="preserve">** </t>
    </r>
    <r>
      <rPr>
        <b/>
        <sz val="11"/>
        <rFont val="Arial Cyr"/>
        <family val="2"/>
      </rPr>
      <t>вступившие в силу и действующие на дату представления информации</t>
    </r>
  </si>
  <si>
    <t>о замещении вакантных должностей муниципальной службы</t>
  </si>
  <si>
    <t>Форма №5</t>
  </si>
  <si>
    <t>Муниципальное образование</t>
  </si>
  <si>
    <t>Количество вакантных должностей, имевшихся в штаном расписании на 01.01.2014 г.</t>
  </si>
  <si>
    <t xml:space="preserve"> Количество вакантных должностей, имевшихся в штатном расписании с 01.01.2019 г. по</t>
  </si>
  <si>
    <t>Количество вакантных должностей, имевшихся в штатном расписании на:</t>
  </si>
  <si>
    <t>Количество вакантных должностей, замещенных с 01.01.2019 г. по</t>
  </si>
  <si>
    <t>из них:</t>
  </si>
  <si>
    <t>по результатам конкурса на замещение вакантных должностей</t>
  </si>
  <si>
    <t>из кадрового резерва</t>
  </si>
  <si>
    <t>замещенных без конкурса</t>
  </si>
  <si>
    <t>высшей группы</t>
  </si>
  <si>
    <t>главной группы</t>
  </si>
  <si>
    <t>ведущей группы</t>
  </si>
  <si>
    <t>старшей группы</t>
  </si>
  <si>
    <t>младшей группы</t>
  </si>
  <si>
    <t>ИТОГО замещено вакантных должностей по конкурсу</t>
  </si>
  <si>
    <t>Соотношение должностей, замещенных по конкурсу к общему количеству должностей, замещенных в 2018 году:</t>
  </si>
  <si>
    <t>ИТОГО замещено вакантных должностей из кадрового резерва</t>
  </si>
  <si>
    <t>Соотношение должностей, замещенных из кадрового резерва к общему количеству должностей, замещенных в 2018 г:</t>
  </si>
  <si>
    <t>ИТОГО замещено вакантных должностей без проведения конкурса</t>
  </si>
  <si>
    <t>Соотношение должностей, замещенных без конкурса к общему количеству должностей, замещенных в 2018 году:</t>
  </si>
  <si>
    <t>Форма №5 (продолжение)</t>
  </si>
  <si>
    <t>Количество объявленных конкур-сов на замещение ва-кантных должностей муниципальной службы с 01.01.2017г. по 01.01.2020г.</t>
  </si>
  <si>
    <t>Количество состо-явшихся конкурсов на замещение ва-кантных должнос-тей муниципальной службы с 01.01.2017г. по 01.01.2020г.</t>
  </si>
  <si>
    <t>Количество обжалованных решений конкурсных комиссий</t>
  </si>
  <si>
    <t>Количество не состоявшихся конкурсов на замещение вакантных должностей муниципальной службы</t>
  </si>
  <si>
    <t>по результатам которых издан акт о назначении победителя на должность</t>
  </si>
  <si>
    <t>по результатам которых победитель не определен</t>
  </si>
  <si>
    <t>отменено</t>
  </si>
  <si>
    <t>оставлено без изменений</t>
  </si>
  <si>
    <t>Количество вакантных должностей, замещенных без проведения конкурса, в том числе:</t>
  </si>
  <si>
    <t>замещенных в связи с сокращением должности</t>
  </si>
  <si>
    <t>замещенных в связи с реорганизацией</t>
  </si>
  <si>
    <t>замещенных в связи с ликвидацией</t>
  </si>
  <si>
    <t>замещенных по иным причинам</t>
  </si>
  <si>
    <t>Количество должностей, замещенных по срочному трудовому контракту</t>
  </si>
  <si>
    <r>
      <t xml:space="preserve">Количество должно-стей, </t>
    </r>
    <r>
      <rPr>
        <b/>
        <sz val="11"/>
        <rFont val="Arial Cyr"/>
        <family val="2"/>
      </rPr>
      <t xml:space="preserve">не замещенных </t>
    </r>
    <r>
      <rPr>
        <sz val="10"/>
        <rFont val="Arial Cyr"/>
        <family val="2"/>
      </rPr>
      <t>временными работниками на пе-риод отсутствия муниципального слу-жащего, за кото-рым, в соответ-ствии с законода-тельством, сохра-няется должность</t>
    </r>
  </si>
  <si>
    <t>на период отсутствия гражданского служа-щего, за которым, в соответствии с зако-нодательством, сохраняется должность</t>
  </si>
  <si>
    <r>
      <t xml:space="preserve">о формировании кадрового резерва для замещения вакантных должностей муниципальной службы </t>
    </r>
    <r>
      <rPr>
        <b/>
        <sz val="12"/>
        <rFont val="Arial Cyr"/>
        <family val="2"/>
      </rPr>
      <t>*</t>
    </r>
  </si>
  <si>
    <t>Форма №6</t>
  </si>
  <si>
    <t>Количество должностей МС, на которые формируется кадровый резерв</t>
  </si>
  <si>
    <t>Количество лиц, состоящих в кадровом резерве</t>
  </si>
  <si>
    <t>Количество вакантных должностей, замещенных с 01.01.2019 г. по 01.01.2020 г.</t>
  </si>
  <si>
    <t>из них</t>
  </si>
  <si>
    <t>глав муници-пальных образова-ний</t>
  </si>
  <si>
    <t>депутатов представи-тельных органов муници-пальных образова-ний</t>
  </si>
  <si>
    <t>муници-пальных служащих</t>
  </si>
  <si>
    <t>граждан</t>
  </si>
  <si>
    <t>лицами, включенными в кадровый резерв</t>
  </si>
  <si>
    <t>главами муници-пальных образова-ний</t>
  </si>
  <si>
    <t>депутата-ми пред-ставительных органов муници-пальных образова-ний</t>
  </si>
  <si>
    <t>муници-пальными служащи-ми</t>
  </si>
  <si>
    <t>граждана-ми</t>
  </si>
  <si>
    <t>Количество вакантных должностей, замещенных с 01.01.2019г. по 01.01.2020г.</t>
  </si>
  <si>
    <r>
      <t>*</t>
    </r>
    <r>
      <rPr>
        <b/>
        <sz val="11"/>
        <rFont val="Times New Roman"/>
        <family val="1"/>
      </rPr>
      <t xml:space="preserve"> представляется на отчетную дату</t>
    </r>
  </si>
  <si>
    <t>1. Основания включения в кадровый резерв</t>
  </si>
  <si>
    <t>Форма №6 (продолжение)</t>
  </si>
  <si>
    <t>конкурс в кадровый резерв</t>
  </si>
  <si>
    <t>конкурс на замещение вакантной должности</t>
  </si>
  <si>
    <t>по результатам аттестации</t>
  </si>
  <si>
    <t>по иным причинам (указать)</t>
  </si>
  <si>
    <t>2. Организация формирования кадрового резерва для замещения вакантных должностей муниципальной службы</t>
  </si>
  <si>
    <t>Количественный состав конкурсных комиссий</t>
  </si>
  <si>
    <t>об утверждении Положения о кадровом резерве</t>
  </si>
  <si>
    <t>об утверждении состава и положений о комиссиях по формированию кадрового резерва</t>
  </si>
  <si>
    <t>иные акты (об утверждении вида и перечня отборочных мероприятий)</t>
  </si>
  <si>
    <t>* Информация представляется в разрезе каждого муниципального образования с указанием его наименования</t>
  </si>
  <si>
    <t>указывается его наименование, а столбцы 2-7 не заполняются)</t>
  </si>
  <si>
    <t xml:space="preserve">о вакантных должностях, имевшихся в штатном расписании на: </t>
  </si>
  <si>
    <t>Форма №7</t>
  </si>
  <si>
    <t>№ п/п</t>
  </si>
  <si>
    <t>Полное наименование вакантной должности (наименование должности, наименование структурного подразделения, наименование ОМС)</t>
  </si>
  <si>
    <r>
      <t xml:space="preserve">С какого времени (дата) является вакантной, </t>
    </r>
    <r>
      <rPr>
        <b/>
        <sz val="10"/>
        <color indexed="10"/>
        <rFont val="Times New Roman"/>
        <family val="1"/>
      </rPr>
      <t>(чч.мм.гггг)</t>
    </r>
  </si>
  <si>
    <t xml:space="preserve">Информация о развитии системы местного самоуправления по состоянию на 01.01.2020 </t>
  </si>
  <si>
    <t>(наименование муниципального образования)</t>
  </si>
  <si>
    <t>№                      п.п.</t>
  </si>
  <si>
    <t>Показатель</t>
  </si>
  <si>
    <t>Всего          (по всем муници-пальным образо-ваниям)</t>
  </si>
  <si>
    <t>Муници-пальный район</t>
  </si>
  <si>
    <t>Городские округа</t>
  </si>
  <si>
    <t>Контрольные соотношения</t>
  </si>
  <si>
    <t>18.</t>
  </si>
  <si>
    <t>Муниципальная служба и муниципальные служащие</t>
  </si>
  <si>
    <t>18.1.</t>
  </si>
  <si>
    <t>Общее число ставок муниципальных служащих согласно штатному расписанию</t>
  </si>
  <si>
    <t>18.1.1.</t>
  </si>
  <si>
    <t xml:space="preserve">  в местных администрациях, их отраслевых (функциональных) и территориальных органах</t>
  </si>
  <si>
    <t>18.1.2.</t>
  </si>
  <si>
    <t xml:space="preserve">  в аппаратах представительных органов местного самоуправления</t>
  </si>
  <si>
    <t>18.1.3.</t>
  </si>
  <si>
    <t xml:space="preserve">  в иных органах местного самоуправления</t>
  </si>
  <si>
    <t>18.2.</t>
  </si>
  <si>
    <t>Число замещенных ставок муниципальных служащих</t>
  </si>
  <si>
    <t>18.3.</t>
  </si>
  <si>
    <t>Фактически работающие муниципальные служащие (без учета п. 18.4), в т.ч.</t>
  </si>
  <si>
    <t>18.3.1.</t>
  </si>
  <si>
    <t>18.3.2.</t>
  </si>
  <si>
    <t>18.3.3.</t>
  </si>
  <si>
    <t>18.4.</t>
  </si>
  <si>
    <t>Отсутствующие муниципальные служащие, за которыми сохраняется место работы</t>
  </si>
  <si>
    <t>18.5.</t>
  </si>
  <si>
    <t>Муниципальные служащие, прошедшие или проходящие переподготовку либо повышение квалификации:</t>
  </si>
  <si>
    <t>18.5.1.</t>
  </si>
  <si>
    <t xml:space="preserve">  в 2017 году</t>
  </si>
  <si>
    <t>18.5.2.</t>
  </si>
  <si>
    <t xml:space="preserve">  в период с 1 января по 1 июля 2018 года</t>
  </si>
  <si>
    <t>18.6.</t>
  </si>
  <si>
    <t>Граждане, проходящие целевое обучение по договору с органами местного самоуправления</t>
  </si>
  <si>
    <t xml:space="preserve">18.7. </t>
  </si>
  <si>
    <t>Граждане, завершившие целевое обучение в 2017 году</t>
  </si>
  <si>
    <t xml:space="preserve">18.8. </t>
  </si>
  <si>
    <t>Граждане, поступившие на целевое обучение в 2018 году</t>
  </si>
  <si>
    <t xml:space="preserve">19. </t>
  </si>
  <si>
    <t>Иные должностные лица местного самоуправления, работающие на постоянной основе и не являющиеся депутатами, главами муниципальных образований либо муниципальными служащими (не учтенные в других разделах)</t>
  </si>
  <si>
    <t>19.1.</t>
  </si>
  <si>
    <t>Число соответствующих муниципальных должностей (ставок), предусмотренных муниципальными правовыми актами</t>
  </si>
  <si>
    <t>19.2.</t>
  </si>
  <si>
    <t>Число замещенных должностей</t>
  </si>
  <si>
    <t>19.3.</t>
  </si>
  <si>
    <t>Фактически работающие (без учета п. 19.4) должностные лица</t>
  </si>
  <si>
    <t>19.4.</t>
  </si>
  <si>
    <t>Отстуствующие должностные лица, за которыми сохраняется место работы</t>
  </si>
  <si>
    <t xml:space="preserve">20. </t>
  </si>
  <si>
    <t>Работники органов местного самоуправления, не являющиеся депутатами, должностными лицами местного самоуправления либо муниципальными служащими ("обслуживающий персонал")</t>
  </si>
  <si>
    <t>20.1.</t>
  </si>
  <si>
    <t>Число соответствующих ставок</t>
  </si>
  <si>
    <t>20.2.</t>
  </si>
  <si>
    <t>Число замещенных ставок</t>
  </si>
  <si>
    <t>20.3.</t>
  </si>
  <si>
    <t>Фактически работающие (без учета п. 20.4)</t>
  </si>
  <si>
    <t>20.4.</t>
  </si>
  <si>
    <t>Отсутствующие работники, за которыми сохраняется место работы</t>
  </si>
  <si>
    <t>№</t>
  </si>
  <si>
    <t>Вопрос</t>
  </si>
  <si>
    <t>Ответ</t>
  </si>
  <si>
    <r>
      <t>1.</t>
    </r>
    <r>
      <rPr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> </t>
    </r>
  </si>
  <si>
    <t>Муниципальное образование (район, город)</t>
  </si>
  <si>
    <r>
      <t>2.</t>
    </r>
    <r>
      <rPr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> </t>
    </r>
  </si>
  <si>
    <t>Наименование структурного подразделения (наименование должности лица) администрации муниципального образования на которое возложено ведение кадровых вопросов</t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</si>
  <si>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</si>
  <si>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 xml:space="preserve">Наименование и реквизиты муниципального правового акта, утверждающего положение о кадровом резерве для замещения вакантных должностей. </t>
  </si>
  <si>
    <r>
      <t>4.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</si>
  <si>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акта, утверждающего положение о муниципальном резерве управленческих кадров.</t>
  </si>
  <si>
    <r>
      <t>5.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</si>
  <si>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акта, которым утверждена структура администрации муниципального образования.</t>
  </si>
  <si>
    <r>
      <t>6.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</si>
  <si>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акта, которым утверждено штатное расписание администрации муниципального образования.</t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</si>
  <si>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</si>
  <si>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акта, которым утверждены квалификационные требования для замещения должностей муниципальной службы в администрации муниципального образования.</t>
  </si>
  <si>
    <r>
      <t>8.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</si>
  <si>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  о реестре должностей муниципальной службы муниципального образования</t>
  </si>
  <si>
    <r>
      <t>9.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</si>
  <si>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  о порядке ведения реестра муниципальных служащих</t>
  </si>
  <si>
    <r>
      <t>10.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</si>
  <si>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 о порядке аттестации муниципальных служащих, об образовании аттестационной комиссии администрации муниципального образования</t>
  </si>
  <si>
    <r>
      <t>11.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</si>
  <si>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 об утверждении Положения о порядке сдачи квалификационного экзамена муниципальными служащими.</t>
  </si>
  <si>
    <r>
      <t>12.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</si>
  <si>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 об утверждении положения о порядке проведения конкурса на замещение вакантной должности муниципальной службы. Когда и на какие должности проводился конкурс.</t>
  </si>
  <si>
    <r>
      <t>13.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</si>
  <si>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t>Перечень должностей муниципальной службы, замещение которых осуществляется исключительно на конкурсной основе.</t>
  </si>
  <si>
    <r>
      <t>14.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</si>
  <si>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t>Проводится ли диспансеризация муниципальных служащих? Дата последней диспансеризации</t>
  </si>
  <si>
    <t>Количественные показатели (за МО, все поселения)</t>
  </si>
  <si>
    <r>
      <t>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</si>
  <si>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Численность населения в муниципальном образовании</t>
  </si>
  <si>
    <t>2.   </t>
  </si>
  <si>
    <t>Количество не прошедших диспансеризацию (поселение, причины)</t>
  </si>
  <si>
    <t>3.   </t>
  </si>
  <si>
    <t>Количество муниципальных служащих, не проходивших повышение квалификации более 3 лет</t>
  </si>
  <si>
    <t>4.   </t>
  </si>
  <si>
    <t>Информация о муниципальных служащих, не проходивших аттестацию с 01.01.2017 по 31.12.2019 (должность и причина)</t>
  </si>
  <si>
    <t>5.   </t>
  </si>
  <si>
    <t>Информация о муниципальных служащих, которым по нормам не присвоен первый (очередной) классный чин (должность, причина, с какой даты)</t>
  </si>
  <si>
    <t>1.   </t>
  </si>
  <si>
    <t>Численность муниципальных служащих в муниципальном образовании</t>
  </si>
  <si>
    <t>Количество сотрудников кадровой службы</t>
  </si>
  <si>
    <t>Количество вакантных должностей муниципальной службы в муниципальном образовании на 1 января</t>
  </si>
  <si>
    <t xml:space="preserve">Количество вакантных должностей муниципальной службы в муниципальном образовании, размещенных в ЕИСУКСГГС РФ </t>
  </si>
  <si>
    <t>Количество лиц, состоящих в кадровом резерве для замещения вакантных должностей</t>
  </si>
  <si>
    <t>6.   </t>
  </si>
  <si>
    <t xml:space="preserve">Количество назначений из кадрового резерва для замещения вакантных должностей муниципальной службы </t>
  </si>
  <si>
    <t>Количество лиц, состоящих в муниципальном резерве управленческих кадров</t>
  </si>
  <si>
    <t xml:space="preserve">Количество назначений из муниципального резерва управленческих кадров </t>
  </si>
  <si>
    <t xml:space="preserve">Количество должностей муниципальной службы, замещенных по конкурсу </t>
  </si>
  <si>
    <t>Количество назначенных муниципальных служащих в течении года</t>
  </si>
  <si>
    <t>Платнировское сельское поселение Кореновского района</t>
  </si>
  <si>
    <t>Начальник общего отдела</t>
  </si>
  <si>
    <t>Т.В. Брославская</t>
  </si>
  <si>
    <t>тел.:71193</t>
  </si>
  <si>
    <t xml:space="preserve">Начальник общего отдела </t>
  </si>
  <si>
    <t>специалист 1 категории</t>
  </si>
  <si>
    <t>Глава Платнировского сельского поселения</t>
  </si>
  <si>
    <t>М.В. Кулиш</t>
  </si>
  <si>
    <t xml:space="preserve">Распоряжение администрации Платнировского с/п от 01.11.2019 № 241-Р " О  проведении   аттестации муниципальных служащих в 
администрации Платнировского сельского поселения
 Кореновского района"
</t>
  </si>
  <si>
    <t>Общий отдел администрации Платнировского  сельского поселения Кореновского района</t>
  </si>
  <si>
    <t>Решение Совета Платнировского сельского поселения Кореновского района от 19.09.2019 №4</t>
  </si>
  <si>
    <t>Распоряжение администрации Платнировского сельского поселения Кореновского района от 25.10.2019 № 234-р  " О штатном расписании администрации Платнировского  сельского поселения Кореновского района"</t>
  </si>
  <si>
    <t xml:space="preserve">Постановление администрации Платнировского сельского поселения Кореновского района от 20.06.2018 № 118 " О квалификационных требованиях для замещения должностей муниципальной службы в администрации Платнировского 
сельского поселения Кореновского района "
</t>
  </si>
  <si>
    <t>Решение Совета Платнировского сельского поселения Кореновского района от 7 июня 2019 года № 272 "О Реестре муниципальных должностей и Реестре должностей муниципальной службы в Платнировском сельском поселении Кореновского района"</t>
  </si>
  <si>
    <t xml:space="preserve">Решение Совета Платнировского сельского поселения Кореновского района от 27.04.2015 № 44 "Об утверждении порядка ведения реестра муниципальных 
служащих в администрации Платнировского сельского поселения Кореновского района"
</t>
  </si>
  <si>
    <t xml:space="preserve">Решение Совета Платнировского сельского поселения Кореновского района от 30 июня 2009 года № 337 "Об утверждении Положения  о проведении аттестации муниципальных служащих в администрации Платнировского сельского поселения Кореновского района " (с изменениями от 20 ноября 2009 года № 24): </t>
  </si>
  <si>
    <t>Решение Совета Платнировского сельского поселения Кореновского района от 23.12.2019 № 31 "Об утверждении Положения  о порядке сдачи квалификационного экзамена муниципальными служащими   Платнировского сельского поселения Кореновского района  и оценки их знаний, навыков и умений (профессионального уровня)</t>
  </si>
  <si>
    <t>Решение Совета Платнировского сельского поселения Кореновского района от 17 июня 2014 года № 286 «Об утверждении Положения о конкурсе на замещение должности муниципальной службы  в администрации Платнировского сельского поселения Кореновского района»</t>
  </si>
  <si>
    <t>Проводиласб,29.11.2019</t>
  </si>
  <si>
    <t>нет</t>
  </si>
  <si>
    <t xml:space="preserve">Решение Совета Платнировского сельского поселения Кореновского района 23.04.2010 № 60 "Об утверждении Положения о кадровом резерве на муниципальной службе в администрации Платнировского сельского поселения
Кореновского района"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</si>
</sst>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sz val="10"/>
      <name val="Times New Roman"/>
      <family val="1"/>
    </font>
    <font>
      <sz val="9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4"/>
      <name val="Arial Cyr"/>
      <family val="2"/>
    </font>
    <font>
      <sz val="11"/>
      <name val="Calibri"/>
      <family val="2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13" xfId="0" applyFont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 applyProtection="1">
      <alignment horizontal="center" vertical="center" wrapText="1"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hidden="1"/>
    </xf>
    <xf numFmtId="0" fontId="0" fillId="34" borderId="12" xfId="0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2" xfId="0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ont="1" applyFill="1" applyBorder="1" applyAlignment="1">
      <alignment horizontal="left" vertical="center" wrapText="1"/>
    </xf>
    <xf numFmtId="0" fontId="0" fillId="35" borderId="10" xfId="0" applyFill="1" applyBorder="1" applyAlignment="1" applyProtection="1">
      <alignment horizontal="center" vertical="center" wrapText="1"/>
      <protection hidden="1"/>
    </xf>
    <xf numFmtId="0" fontId="0" fillId="35" borderId="10" xfId="0" applyFill="1" applyBorder="1" applyAlignment="1" applyProtection="1">
      <alignment/>
      <protection locked="0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8" fillId="0" borderId="19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/>
      <protection hidden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0" fillId="34" borderId="14" xfId="0" applyFill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vertical="center" wrapText="1"/>
      <protection hidden="1"/>
    </xf>
    <xf numFmtId="9" fontId="0" fillId="34" borderId="10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33" borderId="2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49" fontId="1" fillId="0" borderId="23" xfId="0" applyNumberFormat="1" applyFont="1" applyBorder="1" applyAlignment="1" applyProtection="1">
      <alignment horizontal="center" vertical="top" wrapText="1"/>
      <protection locked="0"/>
    </xf>
    <xf numFmtId="14" fontId="1" fillId="0" borderId="20" xfId="0" applyNumberFormat="1" applyFont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7" fillId="36" borderId="13" xfId="0" applyFont="1" applyFill="1" applyBorder="1" applyAlignment="1">
      <alignment wrapText="1"/>
    </xf>
    <xf numFmtId="0" fontId="7" fillId="36" borderId="19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36" borderId="10" xfId="0" applyFont="1" applyFill="1" applyBorder="1" applyAlignment="1">
      <alignment wrapText="1"/>
    </xf>
    <xf numFmtId="0" fontId="17" fillId="36" borderId="10" xfId="0" applyFont="1" applyFill="1" applyBorder="1" applyAlignment="1">
      <alignment wrapText="1"/>
    </xf>
    <xf numFmtId="0" fontId="15" fillId="36" borderId="10" xfId="0" applyFont="1" applyFill="1" applyBorder="1" applyAlignment="1">
      <alignment/>
    </xf>
    <xf numFmtId="0" fontId="7" fillId="37" borderId="10" xfId="0" applyFont="1" applyFill="1" applyBorder="1" applyAlignment="1" applyProtection="1">
      <alignment wrapText="1"/>
      <protection locked="0"/>
    </xf>
    <xf numFmtId="0" fontId="17" fillId="36" borderId="10" xfId="0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 indent="1"/>
    </xf>
    <xf numFmtId="0" fontId="22" fillId="0" borderId="24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 indent="1"/>
    </xf>
    <xf numFmtId="49" fontId="1" fillId="0" borderId="25" xfId="0" applyNumberFormat="1" applyFont="1" applyBorder="1" applyAlignment="1" applyProtection="1">
      <alignment horizontal="center" vertical="top" wrapText="1"/>
      <protection locked="0"/>
    </xf>
    <xf numFmtId="14" fontId="1" fillId="0" borderId="26" xfId="0" applyNumberFormat="1" applyFont="1" applyBorder="1" applyAlignment="1" applyProtection="1">
      <alignment horizontal="center" vertical="top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8" xfId="0" applyFont="1" applyBorder="1" applyAlignment="1" applyProtection="1">
      <alignment horizontal="center" wrapText="1"/>
      <protection locked="0"/>
    </xf>
    <xf numFmtId="0" fontId="0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5" fillId="33" borderId="10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16" fillId="0" borderId="33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9">
      <selection activeCell="A1" sqref="A1:K26"/>
    </sheetView>
  </sheetViews>
  <sheetFormatPr defaultColWidth="9.00390625" defaultRowHeight="12.75"/>
  <cols>
    <col min="1" max="1" width="14.625" style="0" customWidth="1"/>
    <col min="2" max="6" width="12.75390625" style="0" customWidth="1"/>
    <col min="7" max="7" width="16.25390625" style="0" customWidth="1"/>
    <col min="8" max="11" width="12.75390625" style="0" customWidth="1"/>
    <col min="12" max="12" width="2.875" style="0" customWidth="1"/>
    <col min="13" max="13" width="10.00390625" style="0" customWidth="1"/>
    <col min="14" max="14" width="9.875" style="0" customWidth="1"/>
  </cols>
  <sheetData>
    <row r="1" spans="1:11" ht="1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2.7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0" ht="27" customHeight="1">
      <c r="A3" s="160" t="s">
        <v>423</v>
      </c>
      <c r="B3" s="160"/>
      <c r="C3" s="160"/>
      <c r="D3" s="160"/>
      <c r="E3" s="160"/>
      <c r="F3" s="160"/>
      <c r="G3" s="160"/>
      <c r="H3" s="160"/>
      <c r="I3" s="1" t="s">
        <v>2</v>
      </c>
      <c r="J3" s="2">
        <v>43831</v>
      </c>
    </row>
    <row r="4" spans="1:8" ht="12.75">
      <c r="A4" s="161" t="s">
        <v>3</v>
      </c>
      <c r="B4" s="161"/>
      <c r="C4" s="161"/>
      <c r="D4" s="161"/>
      <c r="E4" s="161"/>
      <c r="F4" s="161"/>
      <c r="G4" s="161"/>
      <c r="H4" s="161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11" ht="15">
      <c r="A6" s="3"/>
      <c r="B6" s="3"/>
      <c r="C6" s="3"/>
      <c r="D6" s="3"/>
      <c r="E6" s="3"/>
      <c r="F6" s="3"/>
      <c r="G6" s="3"/>
      <c r="H6" s="3"/>
      <c r="J6" s="158" t="s">
        <v>4</v>
      </c>
      <c r="K6" s="158"/>
    </row>
    <row r="7" ht="21" customHeight="1">
      <c r="A7" s="4" t="s">
        <v>5</v>
      </c>
    </row>
    <row r="8" spans="1:11" ht="15.75" customHeight="1">
      <c r="A8" s="155" t="s">
        <v>6</v>
      </c>
      <c r="B8" s="155" t="s">
        <v>7</v>
      </c>
      <c r="C8" s="155" t="s">
        <v>8</v>
      </c>
      <c r="D8" s="155"/>
      <c r="E8" s="155"/>
      <c r="F8" s="155"/>
      <c r="G8" s="155" t="s">
        <v>9</v>
      </c>
      <c r="H8" s="155" t="s">
        <v>8</v>
      </c>
      <c r="I8" s="155"/>
      <c r="J8" s="155"/>
      <c r="K8" s="155"/>
    </row>
    <row r="9" spans="1:11" ht="61.5" customHeight="1">
      <c r="A9" s="155"/>
      <c r="B9" s="155"/>
      <c r="C9" s="5" t="s">
        <v>10</v>
      </c>
      <c r="D9" s="5" t="s">
        <v>11</v>
      </c>
      <c r="E9" s="5" t="s">
        <v>12</v>
      </c>
      <c r="F9" s="5" t="s">
        <v>13</v>
      </c>
      <c r="G9" s="155"/>
      <c r="H9" s="5" t="s">
        <v>10</v>
      </c>
      <c r="I9" s="5" t="s">
        <v>11</v>
      </c>
      <c r="J9" s="5" t="s">
        <v>12</v>
      </c>
      <c r="K9" s="5" t="s">
        <v>13</v>
      </c>
    </row>
    <row r="10" spans="1:11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5.75" customHeight="1">
      <c r="A11" s="7" t="s">
        <v>14</v>
      </c>
      <c r="B11" s="8">
        <f>C11+D11+E11+F11</f>
        <v>0</v>
      </c>
      <c r="C11" s="9"/>
      <c r="D11" s="9"/>
      <c r="E11" s="9"/>
      <c r="F11" s="9"/>
      <c r="G11" s="8">
        <f>H11+I11+J11+K11</f>
        <v>0</v>
      </c>
      <c r="H11" s="9"/>
      <c r="I11" s="9"/>
      <c r="J11" s="9"/>
      <c r="K11" s="9"/>
    </row>
    <row r="12" spans="1:11" ht="15.75" customHeight="1">
      <c r="A12" s="7" t="s">
        <v>15</v>
      </c>
      <c r="B12" s="8">
        <f>C12+D12+E12+F12</f>
        <v>1</v>
      </c>
      <c r="C12" s="9"/>
      <c r="D12" s="9"/>
      <c r="E12" s="9"/>
      <c r="F12" s="9">
        <v>1</v>
      </c>
      <c r="G12" s="8">
        <f>H12+I12+J12+K12</f>
        <v>1</v>
      </c>
      <c r="H12" s="9"/>
      <c r="I12" s="9"/>
      <c r="J12" s="9"/>
      <c r="K12" s="9">
        <v>1</v>
      </c>
    </row>
    <row r="13" spans="1:11" ht="15.75" customHeight="1">
      <c r="A13" s="7" t="s">
        <v>16</v>
      </c>
      <c r="B13" s="8">
        <f>C13+D13+E13+F13</f>
        <v>2</v>
      </c>
      <c r="C13" s="9"/>
      <c r="D13" s="9"/>
      <c r="E13" s="9"/>
      <c r="F13" s="9">
        <v>2</v>
      </c>
      <c r="G13" s="8">
        <f>H13+I13+J13+K13</f>
        <v>2</v>
      </c>
      <c r="H13" s="9"/>
      <c r="I13" s="9"/>
      <c r="J13" s="9"/>
      <c r="K13" s="9">
        <v>2</v>
      </c>
    </row>
    <row r="14" spans="1:11" ht="15.75" customHeight="1">
      <c r="A14" s="10" t="s">
        <v>17</v>
      </c>
      <c r="B14" s="8">
        <f>C14+D14+E14+F14</f>
        <v>4</v>
      </c>
      <c r="C14" s="9"/>
      <c r="D14" s="9"/>
      <c r="E14" s="9"/>
      <c r="F14" s="9">
        <v>4</v>
      </c>
      <c r="G14" s="8">
        <f>H14+I14+J14+K14</f>
        <v>4</v>
      </c>
      <c r="H14" s="9"/>
      <c r="I14" s="9"/>
      <c r="J14" s="9"/>
      <c r="K14" s="9">
        <v>4</v>
      </c>
    </row>
    <row r="15" spans="1:11" ht="15.75" customHeight="1">
      <c r="A15" s="10" t="s">
        <v>18</v>
      </c>
      <c r="B15" s="8">
        <f>C15+D15+E15+F15</f>
        <v>3</v>
      </c>
      <c r="C15" s="9"/>
      <c r="D15" s="9"/>
      <c r="E15" s="9"/>
      <c r="F15" s="9">
        <v>3</v>
      </c>
      <c r="G15" s="8">
        <f>H15+I15+J15+K15</f>
        <v>0</v>
      </c>
      <c r="H15" s="9"/>
      <c r="I15" s="9"/>
      <c r="J15" s="9"/>
      <c r="K15" s="9"/>
    </row>
    <row r="16" spans="1:14" ht="25.5" customHeight="1">
      <c r="A16" s="11" t="s">
        <v>19</v>
      </c>
      <c r="B16" s="12">
        <f aca="true" t="shared" si="0" ref="B16:K16">SUM(B11:B15)</f>
        <v>10</v>
      </c>
      <c r="C16" s="12">
        <f t="shared" si="0"/>
        <v>0</v>
      </c>
      <c r="D16" s="12">
        <f t="shared" si="0"/>
        <v>0</v>
      </c>
      <c r="E16" s="12">
        <f t="shared" si="0"/>
        <v>0</v>
      </c>
      <c r="F16" s="12">
        <f t="shared" si="0"/>
        <v>10</v>
      </c>
      <c r="G16" s="12">
        <f t="shared" si="0"/>
        <v>7</v>
      </c>
      <c r="H16" s="12">
        <f t="shared" si="0"/>
        <v>0</v>
      </c>
      <c r="I16" s="12">
        <f t="shared" si="0"/>
        <v>0</v>
      </c>
      <c r="J16" s="12">
        <f t="shared" si="0"/>
        <v>0</v>
      </c>
      <c r="K16" s="12">
        <f t="shared" si="0"/>
        <v>7</v>
      </c>
      <c r="L16" s="13"/>
      <c r="M16" s="14" t="b">
        <f>G16&lt;=B16</f>
        <v>1</v>
      </c>
      <c r="N16" s="14" t="b">
        <f>B16=G16+'K12'!B42+'K10'!J14</f>
        <v>1</v>
      </c>
    </row>
    <row r="18" ht="22.5" customHeight="1">
      <c r="A18" s="4" t="s">
        <v>20</v>
      </c>
    </row>
    <row r="19" spans="1:11" ht="23.25" customHeight="1">
      <c r="A19" s="155" t="s">
        <v>21</v>
      </c>
      <c r="B19" s="156" t="s">
        <v>22</v>
      </c>
      <c r="C19" s="156"/>
      <c r="D19" s="157" t="s">
        <v>23</v>
      </c>
      <c r="E19" s="157"/>
      <c r="F19" s="157"/>
      <c r="G19" s="157"/>
      <c r="H19" s="157"/>
      <c r="I19" s="157"/>
      <c r="J19" s="157"/>
      <c r="K19" s="157"/>
    </row>
    <row r="20" spans="1:11" ht="25.5" customHeight="1">
      <c r="A20" s="155"/>
      <c r="B20" s="5" t="s">
        <v>24</v>
      </c>
      <c r="C20" s="15" t="s">
        <v>25</v>
      </c>
      <c r="D20" s="16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31</v>
      </c>
      <c r="J20" s="5" t="s">
        <v>32</v>
      </c>
      <c r="K20" s="5" t="s">
        <v>33</v>
      </c>
    </row>
    <row r="21" spans="1:11" ht="12.75">
      <c r="A21" s="6">
        <v>1</v>
      </c>
      <c r="B21" s="6">
        <v>2</v>
      </c>
      <c r="C21" s="17">
        <v>3</v>
      </c>
      <c r="D21" s="18">
        <v>4</v>
      </c>
      <c r="E21" s="6">
        <v>5</v>
      </c>
      <c r="F21" s="6">
        <v>6</v>
      </c>
      <c r="G21" s="6">
        <v>7</v>
      </c>
      <c r="H21" s="6">
        <v>8</v>
      </c>
      <c r="I21" s="6">
        <v>9</v>
      </c>
      <c r="J21" s="6">
        <v>10</v>
      </c>
      <c r="K21" s="6">
        <v>11</v>
      </c>
    </row>
    <row r="22" spans="1:14" ht="25.5">
      <c r="A22" s="5" t="s">
        <v>10</v>
      </c>
      <c r="B22" s="9"/>
      <c r="C22" s="19"/>
      <c r="D22" s="20"/>
      <c r="E22" s="9"/>
      <c r="F22" s="9"/>
      <c r="G22" s="9"/>
      <c r="H22" s="9"/>
      <c r="I22" s="9"/>
      <c r="J22" s="9"/>
      <c r="K22" s="9"/>
      <c r="M22" s="12" t="b">
        <f>SUM(D22:K22)=H16</f>
        <v>1</v>
      </c>
      <c r="N22" s="12" t="b">
        <f>B22+C22=H16</f>
        <v>1</v>
      </c>
    </row>
    <row r="23" spans="1:14" ht="25.5">
      <c r="A23" s="5" t="s">
        <v>11</v>
      </c>
      <c r="B23" s="9"/>
      <c r="C23" s="19"/>
      <c r="D23" s="20"/>
      <c r="E23" s="9"/>
      <c r="F23" s="9"/>
      <c r="G23" s="9"/>
      <c r="H23" s="9"/>
      <c r="I23" s="9"/>
      <c r="J23" s="9"/>
      <c r="K23" s="9"/>
      <c r="M23" s="12" t="b">
        <f>SUM(D23:K23)=I16</f>
        <v>1</v>
      </c>
      <c r="N23" s="12" t="b">
        <f>B23+C23=I16</f>
        <v>1</v>
      </c>
    </row>
    <row r="24" spans="1:14" ht="25.5">
      <c r="A24" s="5" t="s">
        <v>12</v>
      </c>
      <c r="B24" s="9"/>
      <c r="C24" s="19"/>
      <c r="D24" s="20"/>
      <c r="E24" s="9"/>
      <c r="F24" s="9"/>
      <c r="G24" s="9"/>
      <c r="H24" s="9"/>
      <c r="I24" s="9"/>
      <c r="J24" s="9"/>
      <c r="K24" s="9"/>
      <c r="M24" s="12" t="b">
        <f>SUM(D24:K24)=J16</f>
        <v>1</v>
      </c>
      <c r="N24" s="12" t="b">
        <f>B24+C24=J16</f>
        <v>1</v>
      </c>
    </row>
    <row r="25" spans="1:14" ht="25.5">
      <c r="A25" s="5" t="s">
        <v>13</v>
      </c>
      <c r="B25" s="9">
        <v>1</v>
      </c>
      <c r="C25" s="19">
        <v>6</v>
      </c>
      <c r="D25" s="20"/>
      <c r="E25" s="9">
        <v>1</v>
      </c>
      <c r="F25" s="9"/>
      <c r="G25" s="9">
        <v>3</v>
      </c>
      <c r="H25" s="9">
        <v>1</v>
      </c>
      <c r="I25" s="9">
        <v>2</v>
      </c>
      <c r="J25" s="9"/>
      <c r="K25" s="9"/>
      <c r="M25" s="12" t="b">
        <f>SUM(D25:K25)=K16</f>
        <v>1</v>
      </c>
      <c r="N25" s="12" t="b">
        <f>B25+C25=K16</f>
        <v>1</v>
      </c>
    </row>
    <row r="26" spans="1:14" ht="25.5" customHeight="1">
      <c r="A26" s="11" t="s">
        <v>19</v>
      </c>
      <c r="B26" s="12">
        <f aca="true" t="shared" si="1" ref="B26:K26">SUM(B22:B25)</f>
        <v>1</v>
      </c>
      <c r="C26" s="21">
        <f t="shared" si="1"/>
        <v>6</v>
      </c>
      <c r="D26" s="22">
        <f t="shared" si="1"/>
        <v>0</v>
      </c>
      <c r="E26" s="12">
        <f t="shared" si="1"/>
        <v>1</v>
      </c>
      <c r="F26" s="12">
        <f t="shared" si="1"/>
        <v>0</v>
      </c>
      <c r="G26" s="12">
        <f t="shared" si="1"/>
        <v>3</v>
      </c>
      <c r="H26" s="12">
        <f t="shared" si="1"/>
        <v>1</v>
      </c>
      <c r="I26" s="12">
        <f t="shared" si="1"/>
        <v>2</v>
      </c>
      <c r="J26" s="12">
        <f t="shared" si="1"/>
        <v>0</v>
      </c>
      <c r="K26" s="12">
        <f t="shared" si="1"/>
        <v>0</v>
      </c>
      <c r="L26" s="13"/>
      <c r="M26" s="12" t="b">
        <f>SUM(D26:K26)=G16</f>
        <v>1</v>
      </c>
      <c r="N26" s="12" t="b">
        <f>B26+C26=G16</f>
        <v>1</v>
      </c>
    </row>
    <row r="27" spans="1:11" ht="24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2.75">
      <c r="A28" s="23" t="s">
        <v>34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20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</sheetData>
  <sheetProtection sheet="1"/>
  <mergeCells count="13">
    <mergeCell ref="A1:K1"/>
    <mergeCell ref="A2:K2"/>
    <mergeCell ref="A3:H3"/>
    <mergeCell ref="A4:H4"/>
    <mergeCell ref="J6:K6"/>
    <mergeCell ref="A8:A9"/>
    <mergeCell ref="B8:B9"/>
    <mergeCell ref="C8:F8"/>
    <mergeCell ref="G8:G9"/>
    <mergeCell ref="H8:K8"/>
    <mergeCell ref="A19:A20"/>
    <mergeCell ref="B19:C19"/>
    <mergeCell ref="D19:K19"/>
  </mergeCells>
  <printOptions horizontalCentered="1"/>
  <pageMargins left="0.19652777777777777" right="0.19652777777777777" top="0.5902777777777778" bottom="0.39375" header="0" footer="0.5118055555555555"/>
  <pageSetup fitToHeight="1" fitToWidth="1" horizontalDpi="300" verticalDpi="300" orientation="landscape" paperSize="9" scale="94" r:id="rId1"/>
  <headerFooter alignWithMargins="0">
    <oddHeader>&amp;RПриложение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1" sqref="A1:H13"/>
    </sheetView>
  </sheetViews>
  <sheetFormatPr defaultColWidth="9.00390625" defaultRowHeight="12.75"/>
  <cols>
    <col min="1" max="1" width="16.75390625" style="0" customWidth="1"/>
    <col min="2" max="5" width="25.75390625" style="0" customWidth="1"/>
    <col min="6" max="6" width="7.875" style="0" customWidth="1"/>
    <col min="7" max="7" width="12.375" style="0" customWidth="1"/>
    <col min="8" max="8" width="14.75390625" style="0" customWidth="1"/>
  </cols>
  <sheetData>
    <row r="1" ht="15">
      <c r="A1" s="38" t="s">
        <v>218</v>
      </c>
    </row>
    <row r="2" spans="1:8" ht="30.75" customHeight="1">
      <c r="A2" s="155" t="s">
        <v>58</v>
      </c>
      <c r="B2" s="155" t="s">
        <v>219</v>
      </c>
      <c r="C2" s="155"/>
      <c r="D2" s="155"/>
      <c r="E2" s="155"/>
      <c r="F2" s="155" t="s">
        <v>220</v>
      </c>
      <c r="G2" s="155"/>
      <c r="H2" s="155"/>
    </row>
    <row r="3" spans="1:8" ht="25.5" customHeight="1">
      <c r="A3" s="155"/>
      <c r="B3" s="155" t="s">
        <v>221</v>
      </c>
      <c r="C3" s="155" t="s">
        <v>222</v>
      </c>
      <c r="D3" s="155" t="s">
        <v>223</v>
      </c>
      <c r="E3" s="155" t="s">
        <v>216</v>
      </c>
      <c r="F3" s="185" t="s">
        <v>224</v>
      </c>
      <c r="G3" s="165" t="s">
        <v>8</v>
      </c>
      <c r="H3" s="165"/>
    </row>
    <row r="4" spans="1:8" ht="53.25" customHeight="1">
      <c r="A4" s="155"/>
      <c r="B4" s="155"/>
      <c r="C4" s="155"/>
      <c r="D4" s="155"/>
      <c r="E4" s="155"/>
      <c r="F4" s="185"/>
      <c r="G4" s="5" t="s">
        <v>225</v>
      </c>
      <c r="H4" s="5" t="s">
        <v>226</v>
      </c>
    </row>
    <row r="5" spans="1:8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23" customFormat="1" ht="24" customHeight="1">
      <c r="A6" s="42" t="s">
        <v>227</v>
      </c>
      <c r="B6" s="81"/>
      <c r="C6" s="81"/>
      <c r="D6" s="81"/>
      <c r="E6" s="81"/>
      <c r="F6" s="9"/>
      <c r="G6" s="9"/>
      <c r="H6" s="9"/>
    </row>
    <row r="7" spans="1:8" s="23" customFormat="1" ht="24" customHeight="1">
      <c r="A7" s="42" t="s">
        <v>228</v>
      </c>
      <c r="B7" s="81"/>
      <c r="C7" s="81"/>
      <c r="D7" s="81"/>
      <c r="E7" s="81"/>
      <c r="F7" s="9"/>
      <c r="G7" s="9"/>
      <c r="H7" s="9"/>
    </row>
    <row r="8" spans="1:8" s="23" customFormat="1" ht="24" customHeight="1">
      <c r="A8" s="42" t="s">
        <v>229</v>
      </c>
      <c r="B8" s="81"/>
      <c r="C8" s="81"/>
      <c r="D8" s="81"/>
      <c r="E8" s="81"/>
      <c r="F8" s="9"/>
      <c r="G8" s="9"/>
      <c r="H8" s="9"/>
    </row>
    <row r="9" spans="1:8" s="23" customFormat="1" ht="163.5" customHeight="1">
      <c r="A9" s="152" t="s">
        <v>230</v>
      </c>
      <c r="B9" s="153" t="s">
        <v>431</v>
      </c>
      <c r="C9" s="153" t="s">
        <v>431</v>
      </c>
      <c r="D9" s="153" t="s">
        <v>431</v>
      </c>
      <c r="E9" s="153" t="s">
        <v>431</v>
      </c>
      <c r="F9" s="154">
        <v>7</v>
      </c>
      <c r="G9" s="154">
        <v>2</v>
      </c>
      <c r="H9" s="154"/>
    </row>
    <row r="10" spans="1:8" s="23" customFormat="1" ht="24" customHeight="1">
      <c r="A10" s="42"/>
      <c r="B10" s="81"/>
      <c r="C10" s="81"/>
      <c r="D10" s="81"/>
      <c r="E10" s="81"/>
      <c r="F10" s="9"/>
      <c r="G10" s="9"/>
      <c r="H10" s="9"/>
    </row>
    <row r="11" spans="1:8" s="23" customFormat="1" ht="24" customHeight="1">
      <c r="A11" s="42"/>
      <c r="B11" s="81"/>
      <c r="C11" s="81"/>
      <c r="D11" s="81"/>
      <c r="E11" s="81"/>
      <c r="F11" s="9"/>
      <c r="G11" s="9"/>
      <c r="H11" s="9"/>
    </row>
    <row r="12" spans="1:8" s="23" customFormat="1" ht="24" customHeight="1">
      <c r="A12" s="42"/>
      <c r="B12" s="81"/>
      <c r="C12" s="81"/>
      <c r="D12" s="81"/>
      <c r="E12" s="81"/>
      <c r="F12" s="9"/>
      <c r="G12" s="9"/>
      <c r="H12" s="9"/>
    </row>
    <row r="13" spans="1:8" s="23" customFormat="1" ht="24" customHeight="1">
      <c r="A13" s="42"/>
      <c r="B13" s="81"/>
      <c r="C13" s="81"/>
      <c r="D13" s="81"/>
      <c r="E13" s="81"/>
      <c r="F13" s="9"/>
      <c r="G13" s="9"/>
      <c r="H13" s="9"/>
    </row>
    <row r="14" spans="1:8" s="23" customFormat="1" ht="24" customHeight="1">
      <c r="A14" s="42"/>
      <c r="B14" s="81"/>
      <c r="C14" s="81"/>
      <c r="D14" s="81"/>
      <c r="E14" s="81"/>
      <c r="F14" s="9"/>
      <c r="G14" s="9"/>
      <c r="H14" s="9"/>
    </row>
    <row r="15" spans="1:8" s="23" customFormat="1" ht="24" customHeight="1">
      <c r="A15" s="42"/>
      <c r="B15" s="81"/>
      <c r="C15" s="81"/>
      <c r="D15" s="81"/>
      <c r="E15" s="81"/>
      <c r="F15" s="9"/>
      <c r="G15" s="9"/>
      <c r="H15" s="9"/>
    </row>
    <row r="16" spans="1:8" s="23" customFormat="1" ht="24" customHeight="1">
      <c r="A16" s="42"/>
      <c r="B16" s="81"/>
      <c r="C16" s="81"/>
      <c r="D16" s="81"/>
      <c r="E16" s="81"/>
      <c r="F16" s="9"/>
      <c r="G16" s="9"/>
      <c r="H16" s="9"/>
    </row>
    <row r="17" spans="1:8" s="23" customFormat="1" ht="24" customHeight="1">
      <c r="A17" s="42"/>
      <c r="B17" s="81"/>
      <c r="C17" s="81"/>
      <c r="D17" s="81"/>
      <c r="E17" s="81"/>
      <c r="F17" s="9"/>
      <c r="G17" s="9"/>
      <c r="H17" s="9"/>
    </row>
    <row r="18" spans="1:8" s="23" customFormat="1" ht="24" customHeight="1">
      <c r="A18" s="42"/>
      <c r="B18" s="81"/>
      <c r="C18" s="81"/>
      <c r="D18" s="81"/>
      <c r="E18" s="81"/>
      <c r="F18" s="9"/>
      <c r="G18" s="9"/>
      <c r="H18" s="9"/>
    </row>
    <row r="19" spans="1:8" s="23" customFormat="1" ht="24" customHeight="1">
      <c r="A19" s="42"/>
      <c r="B19" s="81"/>
      <c r="C19" s="81"/>
      <c r="D19" s="81"/>
      <c r="E19" s="81"/>
      <c r="F19" s="9"/>
      <c r="G19" s="9"/>
      <c r="H19" s="9"/>
    </row>
    <row r="20" spans="1:8" s="23" customFormat="1" ht="24" customHeight="1">
      <c r="A20" s="42"/>
      <c r="B20" s="81"/>
      <c r="C20" s="81"/>
      <c r="D20" s="81"/>
      <c r="E20" s="81"/>
      <c r="F20" s="9"/>
      <c r="G20" s="9"/>
      <c r="H20" s="9"/>
    </row>
    <row r="21" spans="1:8" s="23" customFormat="1" ht="24" customHeight="1">
      <c r="A21" s="42"/>
      <c r="B21" s="81"/>
      <c r="C21" s="81"/>
      <c r="D21" s="81"/>
      <c r="E21" s="81"/>
      <c r="F21" s="9"/>
      <c r="G21" s="9"/>
      <c r="H21" s="9"/>
    </row>
    <row r="22" spans="1:8" s="23" customFormat="1" ht="24" customHeight="1">
      <c r="A22" s="42"/>
      <c r="B22" s="81"/>
      <c r="C22" s="81"/>
      <c r="D22" s="81"/>
      <c r="E22" s="81"/>
      <c r="F22" s="9"/>
      <c r="G22" s="9"/>
      <c r="H22" s="9"/>
    </row>
    <row r="23" spans="1:8" s="23" customFormat="1" ht="24" customHeight="1">
      <c r="A23" s="42"/>
      <c r="B23" s="81"/>
      <c r="C23" s="81"/>
      <c r="D23" s="81"/>
      <c r="E23" s="81"/>
      <c r="F23" s="9"/>
      <c r="G23" s="9"/>
      <c r="H23" s="9"/>
    </row>
    <row r="24" spans="1:8" s="23" customFormat="1" ht="24" customHeight="1">
      <c r="A24" s="42"/>
      <c r="B24" s="81"/>
      <c r="C24" s="81"/>
      <c r="D24" s="81"/>
      <c r="E24" s="81"/>
      <c r="F24" s="9"/>
      <c r="G24" s="9"/>
      <c r="H24" s="9"/>
    </row>
    <row r="25" s="23" customFormat="1" ht="12.75"/>
    <row r="26" spans="2:5" ht="12.75" hidden="1">
      <c r="B26" s="82">
        <f>COUNTA(B6:B25)</f>
        <v>1</v>
      </c>
      <c r="C26" s="82">
        <f>COUNTA(C6:C25)</f>
        <v>1</v>
      </c>
      <c r="D26" s="82">
        <f>COUNTA(D6:D25)</f>
        <v>1</v>
      </c>
      <c r="E26" s="82">
        <f>COUNTA(E6:E25)</f>
        <v>1</v>
      </c>
    </row>
    <row r="27" spans="2:5" s="13" customFormat="1" ht="12.75">
      <c r="B27" s="83" t="b">
        <f>B26='K8а'!B32</f>
        <v>1</v>
      </c>
      <c r="C27" s="83" t="b">
        <f>C26='K8а'!C32</f>
        <v>1</v>
      </c>
      <c r="D27" s="83" t="b">
        <f>D26='K8а'!D32</f>
        <v>1</v>
      </c>
      <c r="E27" s="83" t="b">
        <f>E26='K8а'!E32</f>
        <v>1</v>
      </c>
    </row>
    <row r="28" s="13" customFormat="1" ht="18">
      <c r="A28" s="69" t="s">
        <v>231</v>
      </c>
    </row>
    <row r="29" s="13" customFormat="1" ht="15">
      <c r="A29" s="69" t="s">
        <v>232</v>
      </c>
    </row>
    <row r="30" s="13" customFormat="1" ht="15">
      <c r="A30" s="69" t="s">
        <v>233</v>
      </c>
    </row>
    <row r="31" s="13" customFormat="1" ht="15">
      <c r="A31" s="69" t="s">
        <v>234</v>
      </c>
    </row>
    <row r="32" s="13" customFormat="1" ht="18">
      <c r="A32" s="69" t="s">
        <v>235</v>
      </c>
    </row>
  </sheetData>
  <sheetProtection sheet="1"/>
  <mergeCells count="9">
    <mergeCell ref="A2:A4"/>
    <mergeCell ref="B2:E2"/>
    <mergeCell ref="F2:H2"/>
    <mergeCell ref="B3:B4"/>
    <mergeCell ref="C3:C4"/>
    <mergeCell ref="D3:D4"/>
    <mergeCell ref="E3:E4"/>
    <mergeCell ref="F3:F4"/>
    <mergeCell ref="G3:H3"/>
  </mergeCells>
  <printOptions horizontalCentered="1"/>
  <pageMargins left="0" right="0" top="0.7875" bottom="0" header="0.5118055555555555" footer="0.5118055555555555"/>
  <pageSetup fitToHeight="1" fitToWidth="1" horizontalDpi="300" verticalDpi="3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96" zoomScaleNormal="96" zoomScalePageLayoutView="0" workbookViewId="0" topLeftCell="A1">
      <selection activeCell="A1" sqref="A1:T18"/>
    </sheetView>
  </sheetViews>
  <sheetFormatPr defaultColWidth="9.00390625" defaultRowHeight="12.75"/>
  <cols>
    <col min="1" max="1" width="15.875" style="0" customWidth="1"/>
    <col min="2" max="2" width="0" style="0" hidden="1" customWidth="1"/>
    <col min="3" max="5" width="12.75390625" style="0" customWidth="1"/>
    <col min="6" max="20" width="8.125" style="0" customWidth="1"/>
  </cols>
  <sheetData>
    <row r="1" spans="2:20" ht="15">
      <c r="B1" s="158" t="s">
        <v>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2:20" ht="12.75">
      <c r="B2" s="186" t="s">
        <v>236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2:20" ht="1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38" t="s">
        <v>237</v>
      </c>
      <c r="T3" s="84"/>
    </row>
    <row r="5" spans="1:20" ht="18.75" customHeight="1">
      <c r="A5" s="187" t="s">
        <v>238</v>
      </c>
      <c r="B5" s="188" t="s">
        <v>239</v>
      </c>
      <c r="C5" s="189" t="s">
        <v>240</v>
      </c>
      <c r="D5" s="189" t="s">
        <v>241</v>
      </c>
      <c r="E5" s="190" t="s">
        <v>242</v>
      </c>
      <c r="F5" s="191" t="s">
        <v>243</v>
      </c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</row>
    <row r="6" spans="1:20" ht="29.25" customHeight="1">
      <c r="A6" s="187"/>
      <c r="B6" s="188"/>
      <c r="C6" s="189"/>
      <c r="D6" s="189"/>
      <c r="E6" s="190"/>
      <c r="F6" s="191" t="s">
        <v>244</v>
      </c>
      <c r="G6" s="191"/>
      <c r="H6" s="191"/>
      <c r="I6" s="191"/>
      <c r="J6" s="191"/>
      <c r="K6" s="191" t="s">
        <v>245</v>
      </c>
      <c r="L6" s="191"/>
      <c r="M6" s="191"/>
      <c r="N6" s="191"/>
      <c r="O6" s="191"/>
      <c r="P6" s="191" t="s">
        <v>246</v>
      </c>
      <c r="Q6" s="191"/>
      <c r="R6" s="191"/>
      <c r="S6" s="191"/>
      <c r="T6" s="191"/>
    </row>
    <row r="7" spans="1:20" ht="79.5" customHeight="1">
      <c r="A7" s="187"/>
      <c r="B7" s="188"/>
      <c r="C7" s="189"/>
      <c r="D7" s="189"/>
      <c r="E7" s="190"/>
      <c r="F7" s="192" t="s">
        <v>247</v>
      </c>
      <c r="G7" s="193" t="s">
        <v>248</v>
      </c>
      <c r="H7" s="193" t="s">
        <v>249</v>
      </c>
      <c r="I7" s="193" t="s">
        <v>250</v>
      </c>
      <c r="J7" s="194" t="s">
        <v>251</v>
      </c>
      <c r="K7" s="192" t="s">
        <v>247</v>
      </c>
      <c r="L7" s="193" t="s">
        <v>248</v>
      </c>
      <c r="M7" s="193" t="s">
        <v>249</v>
      </c>
      <c r="N7" s="193" t="s">
        <v>250</v>
      </c>
      <c r="O7" s="194" t="s">
        <v>251</v>
      </c>
      <c r="P7" s="192" t="s">
        <v>247</v>
      </c>
      <c r="Q7" s="193" t="s">
        <v>248</v>
      </c>
      <c r="R7" s="193" t="s">
        <v>249</v>
      </c>
      <c r="S7" s="193" t="s">
        <v>250</v>
      </c>
      <c r="T7" s="194" t="s">
        <v>251</v>
      </c>
    </row>
    <row r="8" spans="1:20" ht="15.75" customHeight="1">
      <c r="A8" s="187"/>
      <c r="B8" s="85"/>
      <c r="C8" s="86">
        <f>'K1'!J3</f>
        <v>43831</v>
      </c>
      <c r="D8" s="86">
        <f>'K1'!J3</f>
        <v>43831</v>
      </c>
      <c r="E8" s="87">
        <f>'K1'!J3</f>
        <v>43831</v>
      </c>
      <c r="F8" s="192"/>
      <c r="G8" s="193"/>
      <c r="H8" s="193"/>
      <c r="I8" s="193"/>
      <c r="J8" s="194"/>
      <c r="K8" s="192"/>
      <c r="L8" s="193"/>
      <c r="M8" s="193"/>
      <c r="N8" s="193"/>
      <c r="O8" s="194"/>
      <c r="P8" s="192"/>
      <c r="Q8" s="193"/>
      <c r="R8" s="193"/>
      <c r="S8" s="193"/>
      <c r="T8" s="194"/>
    </row>
    <row r="9" spans="1:20" ht="12.75" customHeight="1">
      <c r="A9" s="61">
        <v>1</v>
      </c>
      <c r="B9" s="6">
        <v>2</v>
      </c>
      <c r="C9" s="6">
        <v>3</v>
      </c>
      <c r="D9" s="6">
        <v>4</v>
      </c>
      <c r="E9" s="17">
        <v>5</v>
      </c>
      <c r="F9" s="18">
        <v>6</v>
      </c>
      <c r="G9" s="6">
        <v>7</v>
      </c>
      <c r="H9" s="6">
        <v>8</v>
      </c>
      <c r="I9" s="6">
        <v>9</v>
      </c>
      <c r="J9" s="17">
        <v>10</v>
      </c>
      <c r="K9" s="18">
        <v>11</v>
      </c>
      <c r="L9" s="6">
        <v>12</v>
      </c>
      <c r="M9" s="6">
        <v>13</v>
      </c>
      <c r="N9" s="6">
        <v>14</v>
      </c>
      <c r="O9" s="17">
        <v>15</v>
      </c>
      <c r="P9" s="18">
        <v>16</v>
      </c>
      <c r="Q9" s="6">
        <v>17</v>
      </c>
      <c r="R9" s="6">
        <v>18</v>
      </c>
      <c r="S9" s="6">
        <v>19</v>
      </c>
      <c r="T9" s="17">
        <v>20</v>
      </c>
    </row>
    <row r="10" spans="1:20" s="65" customFormat="1" ht="25.5" customHeight="1">
      <c r="A10" s="26" t="s">
        <v>10</v>
      </c>
      <c r="B10" s="88"/>
      <c r="C10" s="88"/>
      <c r="D10" s="88"/>
      <c r="E10" s="89">
        <f>SUM(F10:T10)</f>
        <v>0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</row>
    <row r="11" spans="1:20" s="65" customFormat="1" ht="25.5" customHeight="1">
      <c r="A11" s="26" t="s">
        <v>11</v>
      </c>
      <c r="B11" s="88"/>
      <c r="C11" s="88"/>
      <c r="D11" s="88"/>
      <c r="E11" s="89">
        <f>SUM(F11:T11)</f>
        <v>0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</row>
    <row r="12" spans="1:20" s="65" customFormat="1" ht="25.5" customHeight="1">
      <c r="A12" s="26" t="s">
        <v>12</v>
      </c>
      <c r="B12" s="88"/>
      <c r="C12" s="88"/>
      <c r="D12" s="88"/>
      <c r="E12" s="89">
        <f>SUM(F12:T12)</f>
        <v>0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1:20" s="65" customFormat="1" ht="25.5" customHeight="1">
      <c r="A13" s="26" t="s">
        <v>13</v>
      </c>
      <c r="B13" s="88"/>
      <c r="C13" s="88">
        <v>3</v>
      </c>
      <c r="D13" s="88">
        <v>3</v>
      </c>
      <c r="E13" s="89">
        <f>SUM(F13:T13)</f>
        <v>0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1:20" ht="32.25" customHeight="1">
      <c r="A14" s="90" t="s">
        <v>19</v>
      </c>
      <c r="B14" s="27">
        <f aca="true" t="shared" si="0" ref="B14:T14">SUM(B10:B13)</f>
        <v>0</v>
      </c>
      <c r="C14" s="27">
        <f t="shared" si="0"/>
        <v>3</v>
      </c>
      <c r="D14" s="27">
        <f t="shared" si="0"/>
        <v>3</v>
      </c>
      <c r="E14" s="89">
        <f t="shared" si="0"/>
        <v>0</v>
      </c>
      <c r="F14" s="91">
        <f t="shared" si="0"/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92">
        <f t="shared" si="0"/>
        <v>0</v>
      </c>
      <c r="K14" s="91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92">
        <f t="shared" si="0"/>
        <v>0</v>
      </c>
      <c r="P14" s="91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92">
        <f t="shared" si="0"/>
        <v>0</v>
      </c>
    </row>
    <row r="15" spans="2:11" ht="12.75"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20" ht="34.5" customHeight="1">
      <c r="A16" s="13"/>
      <c r="B16" s="93"/>
      <c r="C16" s="195" t="s">
        <v>252</v>
      </c>
      <c r="D16" s="195"/>
      <c r="E16" s="195"/>
      <c r="F16" s="195"/>
      <c r="G16" s="195"/>
      <c r="H16" s="13"/>
      <c r="I16" s="27">
        <f>F14+G14+H14+I14+J14</f>
        <v>0</v>
      </c>
      <c r="J16" s="94"/>
      <c r="K16" s="195" t="s">
        <v>253</v>
      </c>
      <c r="L16" s="195"/>
      <c r="M16" s="195"/>
      <c r="N16" s="195"/>
      <c r="O16" s="195"/>
      <c r="P16" s="195"/>
      <c r="Q16" s="195"/>
      <c r="R16" s="95"/>
      <c r="S16" s="96" t="e">
        <f>I16/E14</f>
        <v>#DIV/0!</v>
      </c>
      <c r="T16" s="13"/>
    </row>
    <row r="17" spans="1:20" ht="34.5" customHeight="1">
      <c r="A17" s="13"/>
      <c r="B17" s="93"/>
      <c r="C17" s="195" t="s">
        <v>254</v>
      </c>
      <c r="D17" s="195"/>
      <c r="E17" s="195"/>
      <c r="F17" s="195"/>
      <c r="G17" s="195"/>
      <c r="H17" s="94"/>
      <c r="I17" s="27">
        <f>K14+L14+M14+N14+O14</f>
        <v>0</v>
      </c>
      <c r="J17" s="94"/>
      <c r="K17" s="195" t="s">
        <v>255</v>
      </c>
      <c r="L17" s="195"/>
      <c r="M17" s="195"/>
      <c r="N17" s="195"/>
      <c r="O17" s="195"/>
      <c r="P17" s="195"/>
      <c r="Q17" s="195"/>
      <c r="R17" s="13"/>
      <c r="S17" s="96" t="e">
        <f>I17/E14</f>
        <v>#DIV/0!</v>
      </c>
      <c r="T17" s="13"/>
    </row>
    <row r="18" spans="1:20" ht="34.5" customHeight="1">
      <c r="A18" s="13"/>
      <c r="B18" s="93"/>
      <c r="C18" s="195" t="s">
        <v>256</v>
      </c>
      <c r="D18" s="195"/>
      <c r="E18" s="195"/>
      <c r="F18" s="195"/>
      <c r="G18" s="195"/>
      <c r="H18" s="94"/>
      <c r="I18" s="27">
        <f>P14+Q14+R14+S14+T14</f>
        <v>0</v>
      </c>
      <c r="J18" s="94"/>
      <c r="K18" s="195" t="s">
        <v>257</v>
      </c>
      <c r="L18" s="195"/>
      <c r="M18" s="195"/>
      <c r="N18" s="195"/>
      <c r="O18" s="195"/>
      <c r="P18" s="195"/>
      <c r="Q18" s="195"/>
      <c r="R18" s="13"/>
      <c r="S18" s="96" t="e">
        <f>I18/E14</f>
        <v>#DIV/0!</v>
      </c>
      <c r="T18" s="13"/>
    </row>
    <row r="19" spans="2:11" ht="12.75">
      <c r="B19" s="97"/>
      <c r="C19" s="79"/>
      <c r="D19" s="79"/>
      <c r="E19" s="79"/>
      <c r="F19" s="79"/>
      <c r="G19" s="79"/>
      <c r="H19" s="79"/>
      <c r="I19" s="79"/>
      <c r="J19" s="79"/>
      <c r="K19" s="79"/>
    </row>
    <row r="20" spans="2:11" ht="12.75">
      <c r="B20" s="79"/>
      <c r="C20" s="98"/>
      <c r="D20" s="99"/>
      <c r="E20" s="14" t="b">
        <f>D14='K12'!B42</f>
        <v>1</v>
      </c>
      <c r="F20" s="79"/>
      <c r="G20" s="79"/>
      <c r="H20" s="79"/>
      <c r="I20" s="79"/>
      <c r="J20" s="79"/>
      <c r="K20" s="79"/>
    </row>
    <row r="21" spans="2:11" ht="12.75">
      <c r="B21" s="79"/>
      <c r="C21" s="79"/>
      <c r="D21" s="79"/>
      <c r="E21" s="14" t="b">
        <f>C10&gt;=E10</f>
        <v>1</v>
      </c>
      <c r="F21" s="79"/>
      <c r="G21" s="79"/>
      <c r="H21" s="79"/>
      <c r="I21" s="79"/>
      <c r="J21" s="79"/>
      <c r="K21" s="79"/>
    </row>
    <row r="22" spans="2:11" ht="12.75">
      <c r="B22" s="79"/>
      <c r="C22" s="79"/>
      <c r="D22" s="79"/>
      <c r="E22" s="14" t="b">
        <f>C11&gt;=E11</f>
        <v>1</v>
      </c>
      <c r="F22" s="79"/>
      <c r="G22" s="79"/>
      <c r="H22" s="79"/>
      <c r="I22" s="79"/>
      <c r="J22" s="79"/>
      <c r="K22" s="79"/>
    </row>
    <row r="23" spans="2:11" ht="12.75">
      <c r="B23" s="79"/>
      <c r="C23" s="79"/>
      <c r="D23" s="79"/>
      <c r="E23" s="14" t="b">
        <f>C12&gt;=E12</f>
        <v>1</v>
      </c>
      <c r="F23" s="79"/>
      <c r="G23" s="79"/>
      <c r="H23" s="79"/>
      <c r="I23" s="79"/>
      <c r="J23" s="79"/>
      <c r="K23" s="79"/>
    </row>
    <row r="24" ht="12.75">
      <c r="E24" s="14" t="b">
        <f>C13&gt;=E13</f>
        <v>1</v>
      </c>
    </row>
  </sheetData>
  <sheetProtection sheet="1"/>
  <mergeCells count="32">
    <mergeCell ref="C16:G16"/>
    <mergeCell ref="K16:Q16"/>
    <mergeCell ref="C17:G17"/>
    <mergeCell ref="K17:Q17"/>
    <mergeCell ref="C18:G18"/>
    <mergeCell ref="K18:Q18"/>
    <mergeCell ref="O7:O8"/>
    <mergeCell ref="P7:P8"/>
    <mergeCell ref="Q7:Q8"/>
    <mergeCell ref="R7:R8"/>
    <mergeCell ref="S7:S8"/>
    <mergeCell ref="T7:T8"/>
    <mergeCell ref="P6:T6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B1:T1"/>
    <mergeCell ref="B2:T2"/>
    <mergeCell ref="A5:A8"/>
    <mergeCell ref="B5:B7"/>
    <mergeCell ref="C5:C7"/>
    <mergeCell ref="D5:D7"/>
    <mergeCell ref="E5:E7"/>
    <mergeCell ref="F5:T5"/>
    <mergeCell ref="F6:J6"/>
    <mergeCell ref="K6:O6"/>
  </mergeCells>
  <printOptions horizontalCentered="1"/>
  <pageMargins left="0" right="0" top="0.7875" bottom="0.7875" header="0.5118055555555555" footer="0.5118055555555555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A1" sqref="A1:H20"/>
    </sheetView>
  </sheetViews>
  <sheetFormatPr defaultColWidth="9.00390625" defaultRowHeight="12.75"/>
  <cols>
    <col min="1" max="1" width="21.375" style="0" customWidth="1"/>
    <col min="2" max="3" width="18.125" style="0" customWidth="1"/>
    <col min="4" max="4" width="18.375" style="0" customWidth="1"/>
    <col min="5" max="5" width="19.00390625" style="0" customWidth="1"/>
    <col min="6" max="7" width="18.375" style="0" customWidth="1"/>
    <col min="8" max="8" width="21.00390625" style="0" customWidth="1"/>
    <col min="9" max="9" width="1.625" style="0" customWidth="1"/>
  </cols>
  <sheetData>
    <row r="1" ht="15">
      <c r="G1" s="38" t="s">
        <v>258</v>
      </c>
    </row>
    <row r="3" spans="1:8" ht="24" customHeight="1">
      <c r="A3" s="174" t="s">
        <v>259</v>
      </c>
      <c r="B3" s="174" t="s">
        <v>260</v>
      </c>
      <c r="C3" s="184" t="s">
        <v>8</v>
      </c>
      <c r="D3" s="184"/>
      <c r="E3" s="174" t="s">
        <v>261</v>
      </c>
      <c r="F3" s="184" t="s">
        <v>8</v>
      </c>
      <c r="G3" s="184"/>
      <c r="H3" s="174" t="s">
        <v>262</v>
      </c>
    </row>
    <row r="4" spans="1:8" ht="80.25" customHeight="1">
      <c r="A4" s="174"/>
      <c r="B4" s="174"/>
      <c r="C4" s="26" t="s">
        <v>263</v>
      </c>
      <c r="D4" s="26" t="s">
        <v>264</v>
      </c>
      <c r="E4" s="174"/>
      <c r="F4" s="26" t="s">
        <v>265</v>
      </c>
      <c r="G4" s="26" t="s">
        <v>266</v>
      </c>
      <c r="H4" s="174"/>
    </row>
    <row r="5" spans="1:8" ht="12.7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</row>
    <row r="6" spans="1:11" ht="24.75" customHeight="1">
      <c r="A6" s="9"/>
      <c r="B6" s="8">
        <f>C6+D6</f>
        <v>0</v>
      </c>
      <c r="C6" s="8">
        <f>'K9'!I16</f>
        <v>0</v>
      </c>
      <c r="D6" s="9"/>
      <c r="E6" s="8">
        <f>F6+G6</f>
        <v>0</v>
      </c>
      <c r="F6" s="9"/>
      <c r="G6" s="9"/>
      <c r="H6" s="8">
        <f>A6-B6</f>
        <v>0</v>
      </c>
      <c r="J6" s="14" t="b">
        <f>A14+B14+C14+D14='K9'!I18</f>
        <v>1</v>
      </c>
      <c r="K6" s="14" t="b">
        <f>A6=B6+H6</f>
        <v>1</v>
      </c>
    </row>
    <row r="7" spans="1:11" ht="12.75">
      <c r="A7" s="13"/>
      <c r="B7" s="13"/>
      <c r="C7" s="13"/>
      <c r="D7" s="13"/>
      <c r="E7" s="13"/>
      <c r="F7" s="13"/>
      <c r="G7" s="13"/>
      <c r="H7" s="13"/>
      <c r="K7" s="14" t="b">
        <f>H6&gt;=0</f>
        <v>1</v>
      </c>
    </row>
    <row r="8" spans="1:11" ht="12.75">
      <c r="A8" s="13"/>
      <c r="B8" s="13"/>
      <c r="C8" s="13"/>
      <c r="D8" s="13"/>
      <c r="E8" s="13"/>
      <c r="F8" s="13"/>
      <c r="G8" s="13"/>
      <c r="H8" s="13"/>
      <c r="K8" s="14" t="b">
        <f>A6&gt;=B6</f>
        <v>1</v>
      </c>
    </row>
    <row r="9" spans="1:8" ht="12.75">
      <c r="A9" s="100"/>
      <c r="B9" s="100"/>
      <c r="C9" s="100"/>
      <c r="D9" s="100"/>
      <c r="E9" s="13"/>
      <c r="F9" s="13"/>
      <c r="G9" s="13"/>
      <c r="H9" s="13"/>
    </row>
    <row r="10" spans="1:8" ht="12.75">
      <c r="A10" s="101" t="s">
        <v>267</v>
      </c>
      <c r="B10" s="13"/>
      <c r="C10" s="13"/>
      <c r="D10" s="13"/>
      <c r="E10" s="13"/>
      <c r="F10" s="13"/>
      <c r="G10" s="13"/>
      <c r="H10" s="13"/>
    </row>
    <row r="11" spans="1:11" ht="24" customHeight="1">
      <c r="A11" s="174" t="s">
        <v>268</v>
      </c>
      <c r="B11" s="174" t="s">
        <v>269</v>
      </c>
      <c r="C11" s="174" t="s">
        <v>270</v>
      </c>
      <c r="D11" s="174" t="s">
        <v>271</v>
      </c>
      <c r="E11" s="198"/>
      <c r="F11" s="13"/>
      <c r="G11" s="174" t="s">
        <v>272</v>
      </c>
      <c r="H11" s="66" t="s">
        <v>8</v>
      </c>
      <c r="J11" s="155" t="s">
        <v>273</v>
      </c>
      <c r="K11" s="155"/>
    </row>
    <row r="12" spans="1:11" ht="130.5" customHeight="1">
      <c r="A12" s="174"/>
      <c r="B12" s="174"/>
      <c r="C12" s="174"/>
      <c r="D12" s="174"/>
      <c r="E12" s="198"/>
      <c r="F12" s="13"/>
      <c r="G12" s="174"/>
      <c r="H12" s="26" t="s">
        <v>274</v>
      </c>
      <c r="J12" s="155"/>
      <c r="K12" s="155"/>
    </row>
    <row r="13" spans="1:11" ht="12.75">
      <c r="A13" s="102">
        <v>1</v>
      </c>
      <c r="B13" s="102">
        <v>2</v>
      </c>
      <c r="C13" s="102">
        <v>3</v>
      </c>
      <c r="D13" s="61">
        <v>4</v>
      </c>
      <c r="E13" s="13"/>
      <c r="F13" s="13"/>
      <c r="G13" s="102">
        <v>1</v>
      </c>
      <c r="H13" s="102">
        <v>2</v>
      </c>
      <c r="J13" s="196">
        <v>3</v>
      </c>
      <c r="K13" s="196"/>
    </row>
    <row r="14" spans="1:11" ht="26.25" customHeight="1">
      <c r="A14" s="103"/>
      <c r="B14" s="103"/>
      <c r="C14" s="103"/>
      <c r="D14" s="103">
        <v>0</v>
      </c>
      <c r="E14" s="13"/>
      <c r="F14" s="13"/>
      <c r="G14" s="103"/>
      <c r="H14" s="103"/>
      <c r="J14" s="197"/>
      <c r="K14" s="197"/>
    </row>
    <row r="15" spans="1:8" ht="26.25" customHeight="1">
      <c r="A15" s="104"/>
      <c r="B15" s="104"/>
      <c r="C15" s="104"/>
      <c r="D15" s="104"/>
      <c r="G15" s="104"/>
      <c r="H15" s="104"/>
    </row>
    <row r="16" spans="1:8" ht="12.75">
      <c r="A16" s="23"/>
      <c r="B16" s="23"/>
      <c r="C16" s="23"/>
      <c r="D16" s="23"/>
      <c r="E16" s="23"/>
      <c r="F16" s="23"/>
      <c r="G16" s="23"/>
      <c r="H16" s="23"/>
    </row>
    <row r="17" spans="1:10" ht="12.75">
      <c r="A17" s="23" t="s">
        <v>424</v>
      </c>
      <c r="B17" s="23"/>
      <c r="C17" s="23"/>
      <c r="D17" s="23"/>
      <c r="E17" s="23"/>
      <c r="F17" s="23"/>
      <c r="G17" s="23"/>
      <c r="H17" s="23" t="s">
        <v>425</v>
      </c>
      <c r="J17" s="23"/>
    </row>
    <row r="18" spans="1:8" ht="12.75">
      <c r="A18" s="23"/>
      <c r="B18" s="23"/>
      <c r="C18" s="23"/>
      <c r="D18" s="23"/>
      <c r="E18" s="23"/>
      <c r="F18" s="23"/>
      <c r="G18" s="23"/>
      <c r="H18" s="23"/>
    </row>
    <row r="19" spans="1:8" ht="12.75">
      <c r="A19" s="23" t="s">
        <v>426</v>
      </c>
      <c r="B19" s="23"/>
      <c r="C19" s="23"/>
      <c r="D19" s="23"/>
      <c r="E19" s="23"/>
      <c r="F19" s="23"/>
      <c r="G19" s="23"/>
      <c r="H19" s="23"/>
    </row>
  </sheetData>
  <sheetProtection sheet="1"/>
  <mergeCells count="15">
    <mergeCell ref="J11:K12"/>
    <mergeCell ref="J13:K13"/>
    <mergeCell ref="J14:K14"/>
    <mergeCell ref="A11:A12"/>
    <mergeCell ref="B11:B12"/>
    <mergeCell ref="C11:C12"/>
    <mergeCell ref="D11:D12"/>
    <mergeCell ref="E11:E12"/>
    <mergeCell ref="G11:G12"/>
    <mergeCell ref="A3:A4"/>
    <mergeCell ref="B3:B4"/>
    <mergeCell ref="C3:D3"/>
    <mergeCell ref="E3:E4"/>
    <mergeCell ref="F3:G3"/>
    <mergeCell ref="H3:H4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29">
      <selection activeCell="A1" sqref="A1:N52"/>
    </sheetView>
  </sheetViews>
  <sheetFormatPr defaultColWidth="9.00390625" defaultRowHeight="12.75"/>
  <cols>
    <col min="1" max="1" width="14.875" style="0" customWidth="1"/>
    <col min="2" max="4" width="12.75390625" style="0" customWidth="1"/>
    <col min="5" max="8" width="10.25390625" style="0" customWidth="1"/>
    <col min="9" max="10" width="12.75390625" style="0" customWidth="1"/>
    <col min="11" max="14" width="10.25390625" style="0" customWidth="1"/>
    <col min="15" max="15" width="2.00390625" style="0" customWidth="1"/>
    <col min="16" max="16" width="10.875" style="0" customWidth="1"/>
  </cols>
  <sheetData>
    <row r="1" spans="1:14" ht="1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15.75">
      <c r="A2" s="200" t="s">
        <v>275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05"/>
      <c r="N3" s="105" t="s">
        <v>276</v>
      </c>
    </row>
    <row r="4" ht="7.5" customHeight="1">
      <c r="M4" s="38"/>
    </row>
    <row r="5" spans="1:14" ht="15" customHeight="1">
      <c r="A5" s="179" t="s">
        <v>6</v>
      </c>
      <c r="B5" s="174" t="s">
        <v>172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1:14" ht="15" customHeight="1">
      <c r="A6" s="179"/>
      <c r="B6" s="174" t="s">
        <v>7</v>
      </c>
      <c r="C6" s="174" t="s">
        <v>277</v>
      </c>
      <c r="D6" s="174" t="s">
        <v>278</v>
      </c>
      <c r="E6" s="184" t="s">
        <v>8</v>
      </c>
      <c r="F6" s="184"/>
      <c r="G6" s="184"/>
      <c r="H6" s="184"/>
      <c r="I6" s="174" t="s">
        <v>279</v>
      </c>
      <c r="J6" s="26" t="s">
        <v>280</v>
      </c>
      <c r="K6" s="184" t="s">
        <v>8</v>
      </c>
      <c r="L6" s="184"/>
      <c r="M6" s="184"/>
      <c r="N6" s="184"/>
    </row>
    <row r="7" spans="1:14" ht="12.75" customHeight="1">
      <c r="A7" s="179"/>
      <c r="B7" s="174"/>
      <c r="C7" s="174"/>
      <c r="D7" s="174"/>
      <c r="E7" s="174" t="s">
        <v>281</v>
      </c>
      <c r="F7" s="174" t="s">
        <v>282</v>
      </c>
      <c r="G7" s="174" t="s">
        <v>283</v>
      </c>
      <c r="H7" s="174" t="s">
        <v>284</v>
      </c>
      <c r="I7" s="174"/>
      <c r="J7" s="201" t="s">
        <v>285</v>
      </c>
      <c r="K7" s="174" t="s">
        <v>286</v>
      </c>
      <c r="L7" s="174" t="s">
        <v>287</v>
      </c>
      <c r="M7" s="174" t="s">
        <v>288</v>
      </c>
      <c r="N7" s="174" t="s">
        <v>289</v>
      </c>
    </row>
    <row r="8" spans="1:14" ht="94.5" customHeight="1">
      <c r="A8" s="179"/>
      <c r="B8" s="174"/>
      <c r="C8" s="174"/>
      <c r="D8" s="174"/>
      <c r="E8" s="174"/>
      <c r="F8" s="174"/>
      <c r="G8" s="174"/>
      <c r="H8" s="174"/>
      <c r="I8" s="174"/>
      <c r="J8" s="201"/>
      <c r="K8" s="174"/>
      <c r="L8" s="174"/>
      <c r="M8" s="174"/>
      <c r="N8" s="174"/>
    </row>
    <row r="9" spans="1:16" ht="18.75" customHeight="1">
      <c r="A9" s="62" t="s">
        <v>14</v>
      </c>
      <c r="B9" s="12">
        <f>'K1'!C11</f>
        <v>0</v>
      </c>
      <c r="C9" s="9"/>
      <c r="D9" s="12">
        <f>E9+F9+G9+H9</f>
        <v>0</v>
      </c>
      <c r="E9" s="9"/>
      <c r="F9" s="9"/>
      <c r="G9" s="9"/>
      <c r="H9" s="9"/>
      <c r="I9" s="12">
        <f>'K9'!F10+'K9'!K10+'K9'!P10</f>
        <v>0</v>
      </c>
      <c r="J9" s="12">
        <f>K9+L9+M9+N9</f>
        <v>0</v>
      </c>
      <c r="K9" s="9"/>
      <c r="L9" s="9"/>
      <c r="M9" s="9"/>
      <c r="N9" s="9"/>
      <c r="P9" s="12" t="b">
        <f>J9='K9'!K10</f>
        <v>1</v>
      </c>
    </row>
    <row r="10" spans="1:16" ht="18.75" customHeight="1">
      <c r="A10" s="62" t="s">
        <v>15</v>
      </c>
      <c r="B10" s="12">
        <f>'K1'!C12</f>
        <v>0</v>
      </c>
      <c r="C10" s="9"/>
      <c r="D10" s="12">
        <f>E10+F10+G10+H10</f>
        <v>0</v>
      </c>
      <c r="E10" s="9"/>
      <c r="F10" s="9"/>
      <c r="G10" s="9"/>
      <c r="H10" s="9"/>
      <c r="I10" s="12">
        <f>'K9'!G10+'K9'!L10+'K9'!Q10</f>
        <v>0</v>
      </c>
      <c r="J10" s="12">
        <f>K10+L10+M10+N10</f>
        <v>0</v>
      </c>
      <c r="K10" s="9"/>
      <c r="L10" s="9"/>
      <c r="M10" s="9"/>
      <c r="N10" s="9"/>
      <c r="P10" s="12" t="b">
        <f>J10='K9'!L10</f>
        <v>1</v>
      </c>
    </row>
    <row r="11" spans="1:16" ht="18.75" customHeight="1">
      <c r="A11" s="62" t="s">
        <v>16</v>
      </c>
      <c r="B11" s="12">
        <f>'K1'!C13</f>
        <v>0</v>
      </c>
      <c r="C11" s="9"/>
      <c r="D11" s="12">
        <f>E11+F11+G11+H11</f>
        <v>0</v>
      </c>
      <c r="E11" s="9"/>
      <c r="F11" s="9"/>
      <c r="G11" s="9"/>
      <c r="H11" s="9"/>
      <c r="I11" s="12">
        <f>'K9'!H10+'K9'!M10+'K9'!R10</f>
        <v>0</v>
      </c>
      <c r="J11" s="12">
        <f>K11+L11+M11+N11</f>
        <v>0</v>
      </c>
      <c r="K11" s="9"/>
      <c r="L11" s="9"/>
      <c r="M11" s="9"/>
      <c r="N11" s="9"/>
      <c r="P11" s="12" t="b">
        <f>J11='K9'!M10</f>
        <v>1</v>
      </c>
    </row>
    <row r="12" spans="1:16" ht="18.75" customHeight="1">
      <c r="A12" s="63" t="s">
        <v>17</v>
      </c>
      <c r="B12" s="12">
        <f>'K1'!C14</f>
        <v>0</v>
      </c>
      <c r="C12" s="9"/>
      <c r="D12" s="12">
        <f>E12+F12+G12+H12</f>
        <v>0</v>
      </c>
      <c r="E12" s="9"/>
      <c r="F12" s="9"/>
      <c r="G12" s="9"/>
      <c r="H12" s="9"/>
      <c r="I12" s="12">
        <f>'K9'!I10+'K9'!N10+'K9'!S10</f>
        <v>0</v>
      </c>
      <c r="J12" s="12">
        <f>K12+L12+M12+N12</f>
        <v>0</v>
      </c>
      <c r="K12" s="9"/>
      <c r="L12" s="9"/>
      <c r="M12" s="9"/>
      <c r="N12" s="9"/>
      <c r="P12" s="12" t="b">
        <f>J12='K9'!N10</f>
        <v>1</v>
      </c>
    </row>
    <row r="13" spans="1:16" ht="18.75" customHeight="1">
      <c r="A13" s="63" t="s">
        <v>18</v>
      </c>
      <c r="B13" s="12">
        <f>'K1'!C15</f>
        <v>0</v>
      </c>
      <c r="C13" s="9"/>
      <c r="D13" s="12">
        <f>E13+F13+G13+H13</f>
        <v>0</v>
      </c>
      <c r="E13" s="9"/>
      <c r="F13" s="9"/>
      <c r="G13" s="9"/>
      <c r="H13" s="9"/>
      <c r="I13" s="12">
        <f>'K9'!J10+'K9'!O10+'K9'!T10</f>
        <v>0</v>
      </c>
      <c r="J13" s="12">
        <f>K13+L13+M13+N13</f>
        <v>0</v>
      </c>
      <c r="K13" s="9"/>
      <c r="L13" s="9"/>
      <c r="M13" s="9"/>
      <c r="N13" s="9"/>
      <c r="P13" s="12" t="b">
        <f>J13='K9'!O10</f>
        <v>1</v>
      </c>
    </row>
    <row r="14" spans="1:14" ht="24" customHeight="1">
      <c r="A14" s="25" t="s">
        <v>19</v>
      </c>
      <c r="B14" s="12">
        <f aca="true" t="shared" si="0" ref="B14:N14">SUM(B9:B13)</f>
        <v>0</v>
      </c>
      <c r="C14" s="12">
        <f t="shared" si="0"/>
        <v>0</v>
      </c>
      <c r="D14" s="12">
        <f t="shared" si="0"/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06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</row>
    <row r="15" spans="1:14" ht="24" customHeight="1">
      <c r="A15" s="69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1:14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5" customHeight="1">
      <c r="A17" s="185" t="s">
        <v>6</v>
      </c>
      <c r="B17" s="174" t="s">
        <v>11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</row>
    <row r="18" spans="1:14" ht="15" customHeight="1">
      <c r="A18" s="185"/>
      <c r="B18" s="155" t="s">
        <v>7</v>
      </c>
      <c r="C18" s="155" t="s">
        <v>277</v>
      </c>
      <c r="D18" s="155" t="s">
        <v>278</v>
      </c>
      <c r="E18" s="165" t="s">
        <v>8</v>
      </c>
      <c r="F18" s="165"/>
      <c r="G18" s="165"/>
      <c r="H18" s="165"/>
      <c r="I18" s="174" t="s">
        <v>290</v>
      </c>
      <c r="J18" s="5" t="s">
        <v>280</v>
      </c>
      <c r="K18" s="165" t="s">
        <v>8</v>
      </c>
      <c r="L18" s="165"/>
      <c r="M18" s="165"/>
      <c r="N18" s="165"/>
    </row>
    <row r="19" spans="1:14" ht="12.75" customHeight="1">
      <c r="A19" s="185"/>
      <c r="B19" s="155"/>
      <c r="C19" s="155"/>
      <c r="D19" s="155"/>
      <c r="E19" s="155" t="s">
        <v>281</v>
      </c>
      <c r="F19" s="155" t="s">
        <v>282</v>
      </c>
      <c r="G19" s="155" t="s">
        <v>283</v>
      </c>
      <c r="H19" s="155" t="s">
        <v>284</v>
      </c>
      <c r="I19" s="174"/>
      <c r="J19" s="201" t="s">
        <v>285</v>
      </c>
      <c r="K19" s="155" t="s">
        <v>286</v>
      </c>
      <c r="L19" s="155" t="s">
        <v>287</v>
      </c>
      <c r="M19" s="155" t="s">
        <v>288</v>
      </c>
      <c r="N19" s="155" t="s">
        <v>289</v>
      </c>
    </row>
    <row r="20" spans="1:14" ht="94.5" customHeight="1">
      <c r="A20" s="185"/>
      <c r="B20" s="155"/>
      <c r="C20" s="155"/>
      <c r="D20" s="155"/>
      <c r="E20" s="155"/>
      <c r="F20" s="155"/>
      <c r="G20" s="155"/>
      <c r="H20" s="155"/>
      <c r="I20" s="174"/>
      <c r="J20" s="201"/>
      <c r="K20" s="155"/>
      <c r="L20" s="155"/>
      <c r="M20" s="155"/>
      <c r="N20" s="155"/>
    </row>
    <row r="21" spans="1:16" ht="19.5" customHeight="1">
      <c r="A21" s="62" t="s">
        <v>14</v>
      </c>
      <c r="B21" s="12">
        <f>'K1'!D11</f>
        <v>0</v>
      </c>
      <c r="C21" s="9"/>
      <c r="D21" s="12">
        <f>E21+F21+G21+H21</f>
        <v>0</v>
      </c>
      <c r="E21" s="9"/>
      <c r="F21" s="9"/>
      <c r="G21" s="9"/>
      <c r="H21" s="9"/>
      <c r="I21" s="12">
        <f>'K9'!F11+'K9'!K11+'K9'!P11</f>
        <v>0</v>
      </c>
      <c r="J21" s="12">
        <f>K21+L21+M21+N21</f>
        <v>0</v>
      </c>
      <c r="K21" s="9"/>
      <c r="L21" s="9"/>
      <c r="M21" s="9"/>
      <c r="N21" s="9"/>
      <c r="P21" s="12" t="b">
        <f>J21='K9'!K11</f>
        <v>1</v>
      </c>
    </row>
    <row r="22" spans="1:16" ht="19.5" customHeight="1">
      <c r="A22" s="62" t="s">
        <v>15</v>
      </c>
      <c r="B22" s="12">
        <f>'K1'!D12</f>
        <v>0</v>
      </c>
      <c r="C22" s="9"/>
      <c r="D22" s="12">
        <f>E22+F22+G22+H22</f>
        <v>0</v>
      </c>
      <c r="E22" s="9"/>
      <c r="F22" s="9"/>
      <c r="G22" s="9"/>
      <c r="H22" s="9"/>
      <c r="I22" s="12">
        <f>'K9'!G11+'K9'!L11+'K9'!Q11</f>
        <v>0</v>
      </c>
      <c r="J22" s="12">
        <f>K22+L22+M22+N22</f>
        <v>0</v>
      </c>
      <c r="K22" s="9"/>
      <c r="L22" s="9"/>
      <c r="M22" s="9"/>
      <c r="N22" s="9"/>
      <c r="P22" s="12" t="b">
        <f>J22='K9'!L11</f>
        <v>1</v>
      </c>
    </row>
    <row r="23" spans="1:16" ht="19.5" customHeight="1">
      <c r="A23" s="62" t="s">
        <v>16</v>
      </c>
      <c r="B23" s="12">
        <f>'K1'!D13</f>
        <v>0</v>
      </c>
      <c r="C23" s="9"/>
      <c r="D23" s="12">
        <f>E23+F23+G23+H23</f>
        <v>0</v>
      </c>
      <c r="E23" s="9"/>
      <c r="F23" s="9"/>
      <c r="G23" s="9"/>
      <c r="H23" s="9"/>
      <c r="I23" s="12">
        <f>'K9'!H11+'K9'!M11+'K9'!R11</f>
        <v>0</v>
      </c>
      <c r="J23" s="12">
        <f>K23+L23+M23+N23</f>
        <v>0</v>
      </c>
      <c r="K23" s="9"/>
      <c r="L23" s="9"/>
      <c r="M23" s="9"/>
      <c r="N23" s="9"/>
      <c r="P23" s="12" t="b">
        <f>J23='K9'!M11</f>
        <v>1</v>
      </c>
    </row>
    <row r="24" spans="1:16" ht="19.5" customHeight="1">
      <c r="A24" s="63" t="s">
        <v>17</v>
      </c>
      <c r="B24" s="12">
        <f>'K1'!D14</f>
        <v>0</v>
      </c>
      <c r="C24" s="9"/>
      <c r="D24" s="12">
        <f>E24+F24+G24+H24</f>
        <v>0</v>
      </c>
      <c r="E24" s="9"/>
      <c r="F24" s="9"/>
      <c r="G24" s="9"/>
      <c r="H24" s="9"/>
      <c r="I24" s="12">
        <f>'K9'!I11+'K9'!N11+'K9'!S11</f>
        <v>0</v>
      </c>
      <c r="J24" s="12">
        <f>K24+L24+M24+N24</f>
        <v>0</v>
      </c>
      <c r="K24" s="9"/>
      <c r="L24" s="9"/>
      <c r="M24" s="9"/>
      <c r="N24" s="9"/>
      <c r="P24" s="12" t="b">
        <f>J24='K9'!N11</f>
        <v>1</v>
      </c>
    </row>
    <row r="25" spans="1:16" ht="19.5" customHeight="1">
      <c r="A25" s="63" t="s">
        <v>18</v>
      </c>
      <c r="B25" s="12">
        <f>'K1'!D15</f>
        <v>0</v>
      </c>
      <c r="C25" s="9"/>
      <c r="D25" s="12">
        <f>E25+F25+G25+H25</f>
        <v>0</v>
      </c>
      <c r="E25" s="9"/>
      <c r="F25" s="9"/>
      <c r="G25" s="9"/>
      <c r="H25" s="9"/>
      <c r="I25" s="12">
        <f>'K9'!J11+'K9'!O11+'K9'!T11</f>
        <v>0</v>
      </c>
      <c r="J25" s="12">
        <f>K25+L25+M25+N25</f>
        <v>0</v>
      </c>
      <c r="K25" s="9"/>
      <c r="L25" s="9"/>
      <c r="M25" s="9"/>
      <c r="N25" s="9"/>
      <c r="P25" s="12" t="b">
        <f>J25='K9'!O11</f>
        <v>1</v>
      </c>
    </row>
    <row r="26" spans="1:14" ht="24" customHeight="1">
      <c r="A26" s="25" t="s">
        <v>19</v>
      </c>
      <c r="B26" s="12">
        <f aca="true" t="shared" si="1" ref="B26:N26">SUM(B21:B25)</f>
        <v>0</v>
      </c>
      <c r="C26" s="12">
        <f t="shared" si="1"/>
        <v>0</v>
      </c>
      <c r="D26" s="12">
        <f t="shared" si="1"/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06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</row>
    <row r="27" spans="1:14" ht="24" customHeight="1">
      <c r="A27" s="69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9" spans="1:14" ht="15" customHeight="1">
      <c r="A29" s="179" t="s">
        <v>6</v>
      </c>
      <c r="B29" s="174" t="s">
        <v>12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</row>
    <row r="30" spans="1:14" ht="15" customHeight="1">
      <c r="A30" s="179"/>
      <c r="B30" s="174" t="s">
        <v>7</v>
      </c>
      <c r="C30" s="174" t="s">
        <v>277</v>
      </c>
      <c r="D30" s="174" t="s">
        <v>278</v>
      </c>
      <c r="E30" s="184" t="s">
        <v>8</v>
      </c>
      <c r="F30" s="184"/>
      <c r="G30" s="184"/>
      <c r="H30" s="184"/>
      <c r="I30" s="174" t="s">
        <v>290</v>
      </c>
      <c r="J30" s="26" t="s">
        <v>280</v>
      </c>
      <c r="K30" s="184" t="s">
        <v>8</v>
      </c>
      <c r="L30" s="184"/>
      <c r="M30" s="184"/>
      <c r="N30" s="184"/>
    </row>
    <row r="31" spans="1:14" ht="12.75" customHeight="1">
      <c r="A31" s="179"/>
      <c r="B31" s="174"/>
      <c r="C31" s="174"/>
      <c r="D31" s="174"/>
      <c r="E31" s="174" t="s">
        <v>281</v>
      </c>
      <c r="F31" s="174" t="s">
        <v>282</v>
      </c>
      <c r="G31" s="174" t="s">
        <v>283</v>
      </c>
      <c r="H31" s="174" t="s">
        <v>284</v>
      </c>
      <c r="I31" s="174"/>
      <c r="J31" s="201" t="s">
        <v>285</v>
      </c>
      <c r="K31" s="174" t="s">
        <v>286</v>
      </c>
      <c r="L31" s="174" t="s">
        <v>287</v>
      </c>
      <c r="M31" s="174" t="s">
        <v>288</v>
      </c>
      <c r="N31" s="174" t="s">
        <v>289</v>
      </c>
    </row>
    <row r="32" spans="1:14" ht="94.5" customHeight="1">
      <c r="A32" s="179"/>
      <c r="B32" s="174"/>
      <c r="C32" s="174"/>
      <c r="D32" s="174"/>
      <c r="E32" s="174"/>
      <c r="F32" s="174"/>
      <c r="G32" s="174"/>
      <c r="H32" s="174"/>
      <c r="I32" s="174"/>
      <c r="J32" s="201"/>
      <c r="K32" s="174"/>
      <c r="L32" s="174"/>
      <c r="M32" s="174"/>
      <c r="N32" s="174"/>
    </row>
    <row r="33" spans="1:16" ht="19.5" customHeight="1">
      <c r="A33" s="62" t="s">
        <v>14</v>
      </c>
      <c r="B33" s="12">
        <f>'K1'!E11</f>
        <v>0</v>
      </c>
      <c r="C33" s="9"/>
      <c r="D33" s="12">
        <f>E33+F33+G33+H33</f>
        <v>0</v>
      </c>
      <c r="E33" s="9"/>
      <c r="F33" s="9"/>
      <c r="G33" s="9"/>
      <c r="H33" s="9"/>
      <c r="I33" s="12">
        <f>'K9'!F12+'K9'!K12+'K9'!P12</f>
        <v>0</v>
      </c>
      <c r="J33" s="12">
        <f>K33+L33+M33+N33</f>
        <v>0</v>
      </c>
      <c r="K33" s="9"/>
      <c r="L33" s="9"/>
      <c r="M33" s="9"/>
      <c r="N33" s="9"/>
      <c r="P33" s="12" t="b">
        <f>J33='K9'!K12</f>
        <v>1</v>
      </c>
    </row>
    <row r="34" spans="1:16" ht="19.5" customHeight="1">
      <c r="A34" s="62" t="s">
        <v>15</v>
      </c>
      <c r="B34" s="12">
        <f>'K1'!E12</f>
        <v>0</v>
      </c>
      <c r="C34" s="9"/>
      <c r="D34" s="12">
        <f>E34+F34+G34+H34</f>
        <v>0</v>
      </c>
      <c r="E34" s="9"/>
      <c r="F34" s="9"/>
      <c r="G34" s="9"/>
      <c r="H34" s="9"/>
      <c r="I34" s="12">
        <f>'K9'!G12+'K9'!L12+'K9'!Q12</f>
        <v>0</v>
      </c>
      <c r="J34" s="12">
        <f>K34+L34+M34+N34</f>
        <v>0</v>
      </c>
      <c r="K34" s="9"/>
      <c r="L34" s="9"/>
      <c r="M34" s="9"/>
      <c r="N34" s="9"/>
      <c r="P34" s="12" t="b">
        <f>J34='K9'!L12</f>
        <v>1</v>
      </c>
    </row>
    <row r="35" spans="1:16" ht="19.5" customHeight="1">
      <c r="A35" s="62" t="s">
        <v>16</v>
      </c>
      <c r="B35" s="12">
        <f>'K1'!E13</f>
        <v>0</v>
      </c>
      <c r="C35" s="9"/>
      <c r="D35" s="12">
        <f>E35+F35+G35+H35</f>
        <v>0</v>
      </c>
      <c r="E35" s="9"/>
      <c r="F35" s="9"/>
      <c r="G35" s="9"/>
      <c r="H35" s="9"/>
      <c r="I35" s="12">
        <f>'K9'!H12+'K9'!M12+'K9'!R12</f>
        <v>0</v>
      </c>
      <c r="J35" s="12">
        <f>K35+L35+M35+N35</f>
        <v>0</v>
      </c>
      <c r="K35" s="9"/>
      <c r="L35" s="9"/>
      <c r="M35" s="9"/>
      <c r="N35" s="9"/>
      <c r="P35" s="12" t="b">
        <f>J35='K9'!M12</f>
        <v>1</v>
      </c>
    </row>
    <row r="36" spans="1:16" ht="19.5" customHeight="1">
      <c r="A36" s="63" t="s">
        <v>17</v>
      </c>
      <c r="B36" s="12">
        <f>'K1'!E14</f>
        <v>0</v>
      </c>
      <c r="C36" s="9"/>
      <c r="D36" s="12">
        <f>E36+F36+G36+H36</f>
        <v>0</v>
      </c>
      <c r="E36" s="9"/>
      <c r="F36" s="9"/>
      <c r="G36" s="9"/>
      <c r="H36" s="9"/>
      <c r="I36" s="12">
        <f>'K9'!I12+'K9'!N12+'K9'!S12</f>
        <v>0</v>
      </c>
      <c r="J36" s="12">
        <f>K36+L36+M36+N36</f>
        <v>0</v>
      </c>
      <c r="K36" s="9"/>
      <c r="L36" s="9"/>
      <c r="M36" s="9"/>
      <c r="N36" s="9"/>
      <c r="P36" s="12" t="b">
        <f>J36='K9'!N12</f>
        <v>1</v>
      </c>
    </row>
    <row r="37" spans="1:16" ht="19.5" customHeight="1">
      <c r="A37" s="63" t="s">
        <v>18</v>
      </c>
      <c r="B37" s="12">
        <f>'K1'!E15</f>
        <v>0</v>
      </c>
      <c r="C37" s="9"/>
      <c r="D37" s="12">
        <f>E37+F37+G37+H37</f>
        <v>0</v>
      </c>
      <c r="E37" s="9"/>
      <c r="F37" s="9"/>
      <c r="G37" s="9"/>
      <c r="H37" s="9"/>
      <c r="I37" s="12">
        <f>'K9'!J12+'K9'!O12+'K9'!T12</f>
        <v>0</v>
      </c>
      <c r="J37" s="12">
        <f>K37+L37+M37+N37</f>
        <v>0</v>
      </c>
      <c r="K37" s="9"/>
      <c r="L37" s="9"/>
      <c r="M37" s="9"/>
      <c r="N37" s="9"/>
      <c r="P37" s="12" t="b">
        <f>J37='K9'!O12</f>
        <v>1</v>
      </c>
    </row>
    <row r="38" spans="1:14" ht="24" customHeight="1">
      <c r="A38" s="25" t="s">
        <v>19</v>
      </c>
      <c r="B38" s="12">
        <f aca="true" t="shared" si="2" ref="B38:N38">SUM(B33:B37)</f>
        <v>0</v>
      </c>
      <c r="C38" s="12">
        <f t="shared" si="2"/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06">
        <f t="shared" si="2"/>
        <v>0</v>
      </c>
      <c r="J38" s="12">
        <f t="shared" si="2"/>
        <v>0</v>
      </c>
      <c r="K38" s="12">
        <f t="shared" si="2"/>
        <v>0</v>
      </c>
      <c r="L38" s="12">
        <f t="shared" si="2"/>
        <v>0</v>
      </c>
      <c r="M38" s="12">
        <f t="shared" si="2"/>
        <v>0</v>
      </c>
      <c r="N38" s="12">
        <f t="shared" si="2"/>
        <v>0</v>
      </c>
    </row>
    <row r="39" spans="1:14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5" customHeight="1">
      <c r="A41" s="179" t="s">
        <v>6</v>
      </c>
      <c r="B41" s="174" t="s">
        <v>13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</row>
    <row r="42" spans="1:14" ht="15" customHeight="1">
      <c r="A42" s="179"/>
      <c r="B42" s="174" t="s">
        <v>7</v>
      </c>
      <c r="C42" s="174" t="s">
        <v>277</v>
      </c>
      <c r="D42" s="174" t="s">
        <v>278</v>
      </c>
      <c r="E42" s="184" t="s">
        <v>8</v>
      </c>
      <c r="F42" s="184"/>
      <c r="G42" s="184"/>
      <c r="H42" s="184"/>
      <c r="I42" s="174" t="s">
        <v>290</v>
      </c>
      <c r="J42" s="26" t="s">
        <v>280</v>
      </c>
      <c r="K42" s="184" t="s">
        <v>8</v>
      </c>
      <c r="L42" s="184"/>
      <c r="M42" s="184"/>
      <c r="N42" s="184"/>
    </row>
    <row r="43" spans="1:14" ht="12.75" customHeight="1">
      <c r="A43" s="179"/>
      <c r="B43" s="174"/>
      <c r="C43" s="174"/>
      <c r="D43" s="174"/>
      <c r="E43" s="174" t="s">
        <v>281</v>
      </c>
      <c r="F43" s="174" t="s">
        <v>282</v>
      </c>
      <c r="G43" s="174" t="s">
        <v>283</v>
      </c>
      <c r="H43" s="174" t="s">
        <v>284</v>
      </c>
      <c r="I43" s="174"/>
      <c r="J43" s="201" t="s">
        <v>285</v>
      </c>
      <c r="K43" s="174" t="s">
        <v>286</v>
      </c>
      <c r="L43" s="174" t="s">
        <v>287</v>
      </c>
      <c r="M43" s="174" t="s">
        <v>288</v>
      </c>
      <c r="N43" s="174" t="s">
        <v>289</v>
      </c>
    </row>
    <row r="44" spans="1:14" ht="94.5" customHeight="1">
      <c r="A44" s="179"/>
      <c r="B44" s="174"/>
      <c r="C44" s="174"/>
      <c r="D44" s="174"/>
      <c r="E44" s="174"/>
      <c r="F44" s="174"/>
      <c r="G44" s="174"/>
      <c r="H44" s="174"/>
      <c r="I44" s="174"/>
      <c r="J44" s="201"/>
      <c r="K44" s="174"/>
      <c r="L44" s="174"/>
      <c r="M44" s="174"/>
      <c r="N44" s="174"/>
    </row>
    <row r="45" spans="1:16" ht="19.5" customHeight="1">
      <c r="A45" s="62" t="s">
        <v>14</v>
      </c>
      <c r="B45" s="12">
        <f>'K1'!F11</f>
        <v>0</v>
      </c>
      <c r="C45" s="9"/>
      <c r="D45" s="12">
        <f>E45+F45+G45+H45</f>
        <v>0</v>
      </c>
      <c r="E45" s="9"/>
      <c r="F45" s="9"/>
      <c r="G45" s="9"/>
      <c r="H45" s="9"/>
      <c r="I45" s="12">
        <f>'K9'!F13+'K9'!K13+'K9'!P13</f>
        <v>0</v>
      </c>
      <c r="J45" s="12">
        <f>K45+L45+M45+N45</f>
        <v>0</v>
      </c>
      <c r="K45" s="9"/>
      <c r="L45" s="9"/>
      <c r="M45" s="9"/>
      <c r="N45" s="9"/>
      <c r="P45" s="12" t="b">
        <f>J45='K9'!K24</f>
        <v>1</v>
      </c>
    </row>
    <row r="46" spans="1:16" ht="19.5" customHeight="1">
      <c r="A46" s="62" t="s">
        <v>15</v>
      </c>
      <c r="B46" s="12">
        <f>'K1'!F12</f>
        <v>1</v>
      </c>
      <c r="C46" s="9"/>
      <c r="D46" s="12">
        <f>E46+F46+G46+H46</f>
        <v>0</v>
      </c>
      <c r="E46" s="9"/>
      <c r="F46" s="9"/>
      <c r="G46" s="9"/>
      <c r="H46" s="9"/>
      <c r="I46" s="12">
        <f>'K9'!G13+'K9'!L13+'K9'!Q13</f>
        <v>0</v>
      </c>
      <c r="J46" s="12">
        <f>K46+L46+M46+N46</f>
        <v>0</v>
      </c>
      <c r="K46" s="9"/>
      <c r="L46" s="9"/>
      <c r="M46" s="9"/>
      <c r="N46" s="9"/>
      <c r="P46" s="12" t="b">
        <f>J46='K9'!L24</f>
        <v>1</v>
      </c>
    </row>
    <row r="47" spans="1:16" ht="19.5" customHeight="1">
      <c r="A47" s="62" t="s">
        <v>16</v>
      </c>
      <c r="B47" s="12">
        <f>'K1'!F13</f>
        <v>2</v>
      </c>
      <c r="C47" s="9"/>
      <c r="D47" s="12">
        <f>E47+F47+G47+H47</f>
        <v>0</v>
      </c>
      <c r="E47" s="9"/>
      <c r="F47" s="9"/>
      <c r="G47" s="9"/>
      <c r="H47" s="9"/>
      <c r="I47" s="12">
        <f>'K9'!H13+'K9'!M13+'K9'!R13</f>
        <v>0</v>
      </c>
      <c r="J47" s="12">
        <f>K47+L47+M47+N47</f>
        <v>0</v>
      </c>
      <c r="K47" s="9"/>
      <c r="L47" s="9"/>
      <c r="M47" s="9"/>
      <c r="N47" s="9"/>
      <c r="P47" s="12" t="b">
        <f>J47='K9'!M24</f>
        <v>1</v>
      </c>
    </row>
    <row r="48" spans="1:16" ht="19.5" customHeight="1">
      <c r="A48" s="63" t="s">
        <v>17</v>
      </c>
      <c r="B48" s="12">
        <f>'K1'!F14</f>
        <v>4</v>
      </c>
      <c r="C48" s="9"/>
      <c r="D48" s="12">
        <f>E48+F48+G48+H48</f>
        <v>0</v>
      </c>
      <c r="E48" s="9"/>
      <c r="F48" s="9"/>
      <c r="G48" s="9"/>
      <c r="H48" s="9"/>
      <c r="I48" s="12">
        <f>'K9'!I13+'K9'!N13+'K9'!S13</f>
        <v>0</v>
      </c>
      <c r="J48" s="12">
        <f>K48+L48+M48+N48</f>
        <v>0</v>
      </c>
      <c r="K48" s="9"/>
      <c r="L48" s="9"/>
      <c r="M48" s="9"/>
      <c r="N48" s="9"/>
      <c r="P48" s="12" t="b">
        <f>J48='K9'!N24</f>
        <v>1</v>
      </c>
    </row>
    <row r="49" spans="1:16" ht="19.5" customHeight="1">
      <c r="A49" s="63" t="s">
        <v>18</v>
      </c>
      <c r="B49" s="12">
        <f>'K1'!F15</f>
        <v>3</v>
      </c>
      <c r="C49" s="9"/>
      <c r="D49" s="12">
        <f>E49+F49+G49+H49</f>
        <v>0</v>
      </c>
      <c r="E49" s="9"/>
      <c r="F49" s="9"/>
      <c r="G49" s="9"/>
      <c r="H49" s="9"/>
      <c r="I49" s="12">
        <f>'K9'!J13+'K9'!O13+'K9'!T13</f>
        <v>0</v>
      </c>
      <c r="J49" s="12">
        <f>K49+L49+M49+N49</f>
        <v>0</v>
      </c>
      <c r="K49" s="9"/>
      <c r="L49" s="9"/>
      <c r="M49" s="9"/>
      <c r="N49" s="9"/>
      <c r="P49" s="12" t="b">
        <f>J49='K9'!O24</f>
        <v>1</v>
      </c>
    </row>
    <row r="50" spans="1:14" ht="24" customHeight="1">
      <c r="A50" s="25" t="s">
        <v>19</v>
      </c>
      <c r="B50" s="12">
        <f aca="true" t="shared" si="3" ref="B50:N50">SUM(B45:B49)</f>
        <v>10</v>
      </c>
      <c r="C50" s="12">
        <f t="shared" si="3"/>
        <v>0</v>
      </c>
      <c r="D50" s="12">
        <f t="shared" si="3"/>
        <v>0</v>
      </c>
      <c r="E50" s="12">
        <f t="shared" si="3"/>
        <v>0</v>
      </c>
      <c r="F50" s="12">
        <f t="shared" si="3"/>
        <v>0</v>
      </c>
      <c r="G50" s="12">
        <f t="shared" si="3"/>
        <v>0</v>
      </c>
      <c r="H50" s="12">
        <f t="shared" si="3"/>
        <v>0</v>
      </c>
      <c r="I50" s="106">
        <f t="shared" si="3"/>
        <v>0</v>
      </c>
      <c r="J50" s="12">
        <f t="shared" si="3"/>
        <v>0</v>
      </c>
      <c r="K50" s="12">
        <f t="shared" si="3"/>
        <v>0</v>
      </c>
      <c r="L50" s="12">
        <f t="shared" si="3"/>
        <v>0</v>
      </c>
      <c r="M50" s="12">
        <f t="shared" si="3"/>
        <v>0</v>
      </c>
      <c r="N50" s="12">
        <f t="shared" si="3"/>
        <v>0</v>
      </c>
    </row>
    <row r="52" ht="18.75">
      <c r="A52" s="108" t="s">
        <v>291</v>
      </c>
    </row>
  </sheetData>
  <sheetProtection selectLockedCells="1" selectUnlockedCells="1"/>
  <mergeCells count="70">
    <mergeCell ref="M43:M44"/>
    <mergeCell ref="N43:N44"/>
    <mergeCell ref="F43:F44"/>
    <mergeCell ref="G43:G44"/>
    <mergeCell ref="H43:H44"/>
    <mergeCell ref="J43:J44"/>
    <mergeCell ref="K43:K44"/>
    <mergeCell ref="L43:L44"/>
    <mergeCell ref="N31:N32"/>
    <mergeCell ref="A41:A44"/>
    <mergeCell ref="B41:N41"/>
    <mergeCell ref="B42:B44"/>
    <mergeCell ref="C42:C44"/>
    <mergeCell ref="D42:D44"/>
    <mergeCell ref="E42:H42"/>
    <mergeCell ref="I42:I44"/>
    <mergeCell ref="K42:N42"/>
    <mergeCell ref="E43:E44"/>
    <mergeCell ref="G31:G32"/>
    <mergeCell ref="H31:H32"/>
    <mergeCell ref="J31:J32"/>
    <mergeCell ref="K31:K32"/>
    <mergeCell ref="L31:L32"/>
    <mergeCell ref="M31:M32"/>
    <mergeCell ref="A29:A32"/>
    <mergeCell ref="B29:N29"/>
    <mergeCell ref="B30:B32"/>
    <mergeCell ref="C30:C32"/>
    <mergeCell ref="D30:D32"/>
    <mergeCell ref="E30:H30"/>
    <mergeCell ref="I30:I32"/>
    <mergeCell ref="K30:N30"/>
    <mergeCell ref="E31:E32"/>
    <mergeCell ref="F31:F32"/>
    <mergeCell ref="K18:N18"/>
    <mergeCell ref="E19:E20"/>
    <mergeCell ref="F19:F20"/>
    <mergeCell ref="G19:G20"/>
    <mergeCell ref="H19:H20"/>
    <mergeCell ref="J19:J20"/>
    <mergeCell ref="K19:K20"/>
    <mergeCell ref="L19:L20"/>
    <mergeCell ref="M19:M20"/>
    <mergeCell ref="N19:N20"/>
    <mergeCell ref="L7:L8"/>
    <mergeCell ref="M7:M8"/>
    <mergeCell ref="N7:N8"/>
    <mergeCell ref="A17:A20"/>
    <mergeCell ref="B17:N17"/>
    <mergeCell ref="B18:B20"/>
    <mergeCell ref="C18:C20"/>
    <mergeCell ref="D18:D20"/>
    <mergeCell ref="E18:H18"/>
    <mergeCell ref="I18:I20"/>
    <mergeCell ref="E7:E8"/>
    <mergeCell ref="F7:F8"/>
    <mergeCell ref="G7:G8"/>
    <mergeCell ref="H7:H8"/>
    <mergeCell ref="J7:J8"/>
    <mergeCell ref="K7:K8"/>
    <mergeCell ref="A1:N1"/>
    <mergeCell ref="A2:N2"/>
    <mergeCell ref="A5:A8"/>
    <mergeCell ref="B5:N5"/>
    <mergeCell ref="B6:B8"/>
    <mergeCell ref="C6:C8"/>
    <mergeCell ref="D6:D8"/>
    <mergeCell ref="E6:H6"/>
    <mergeCell ref="I6:I8"/>
    <mergeCell ref="K6:N6"/>
  </mergeCells>
  <printOptions horizontalCentered="1"/>
  <pageMargins left="0" right="0" top="0.7875" bottom="0.39375" header="0.5118055555555555" footer="0.5118055555555555"/>
  <pageSetup fitToHeight="2" fitToWidth="1" horizontalDpi="300" verticalDpi="3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82" zoomScaleNormal="82" zoomScalePageLayoutView="0" workbookViewId="0" topLeftCell="A1">
      <selection activeCell="A1" sqref="A1:Q14"/>
    </sheetView>
  </sheetViews>
  <sheetFormatPr defaultColWidth="9.00390625" defaultRowHeight="12.75"/>
  <cols>
    <col min="1" max="1" width="12.375" style="0" customWidth="1"/>
    <col min="2" max="5" width="11.25390625" style="0" customWidth="1"/>
    <col min="6" max="6" width="12.875" style="0" customWidth="1"/>
    <col min="7" max="7" width="13.25390625" style="0" customWidth="1"/>
    <col min="8" max="9" width="12.75390625" style="0" customWidth="1"/>
    <col min="10" max="11" width="13.25390625" style="0" customWidth="1"/>
    <col min="12" max="13" width="12.75390625" style="0" customWidth="1"/>
    <col min="14" max="15" width="13.25390625" style="0" customWidth="1"/>
    <col min="16" max="17" width="12.75390625" style="0" customWidth="1"/>
  </cols>
  <sheetData>
    <row r="1" spans="1:17" ht="20.25" customHeight="1">
      <c r="A1" s="109" t="s">
        <v>292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10" t="s">
        <v>293</v>
      </c>
      <c r="Q2" s="13"/>
    </row>
    <row r="3" spans="1:17" ht="4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0.25" customHeight="1">
      <c r="A4" s="179" t="s">
        <v>6</v>
      </c>
      <c r="B4" s="174" t="s">
        <v>172</v>
      </c>
      <c r="C4" s="174"/>
      <c r="D4" s="174"/>
      <c r="E4" s="174"/>
      <c r="F4" s="174" t="s">
        <v>11</v>
      </c>
      <c r="G4" s="174"/>
      <c r="H4" s="174"/>
      <c r="I4" s="174"/>
      <c r="J4" s="174" t="s">
        <v>12</v>
      </c>
      <c r="K4" s="174"/>
      <c r="L4" s="174"/>
      <c r="M4" s="174"/>
      <c r="N4" s="174" t="s">
        <v>13</v>
      </c>
      <c r="O4" s="174"/>
      <c r="P4" s="174"/>
      <c r="Q4" s="174"/>
    </row>
    <row r="5" spans="1:17" ht="54.75" customHeight="1">
      <c r="A5" s="179"/>
      <c r="B5" s="26" t="s">
        <v>294</v>
      </c>
      <c r="C5" s="26" t="s">
        <v>295</v>
      </c>
      <c r="D5" s="26" t="s">
        <v>296</v>
      </c>
      <c r="E5" s="42" t="s">
        <v>297</v>
      </c>
      <c r="F5" s="26" t="s">
        <v>294</v>
      </c>
      <c r="G5" s="26" t="s">
        <v>295</v>
      </c>
      <c r="H5" s="26" t="s">
        <v>296</v>
      </c>
      <c r="I5" s="42" t="s">
        <v>297</v>
      </c>
      <c r="J5" s="26" t="s">
        <v>294</v>
      </c>
      <c r="K5" s="26" t="s">
        <v>295</v>
      </c>
      <c r="L5" s="26" t="s">
        <v>296</v>
      </c>
      <c r="M5" s="42" t="s">
        <v>297</v>
      </c>
      <c r="N5" s="26" t="s">
        <v>294</v>
      </c>
      <c r="O5" s="26" t="s">
        <v>295</v>
      </c>
      <c r="P5" s="26" t="s">
        <v>296</v>
      </c>
      <c r="Q5" s="42" t="s">
        <v>297</v>
      </c>
    </row>
    <row r="6" spans="1:17" ht="19.5" customHeight="1">
      <c r="A6" s="7" t="s">
        <v>14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</row>
    <row r="7" spans="1:17" ht="19.5" customHeight="1">
      <c r="A7" s="7" t="s">
        <v>15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  <row r="8" spans="1:17" ht="19.5" customHeight="1">
      <c r="A8" s="7" t="s">
        <v>16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9" spans="1:17" ht="19.5" customHeight="1">
      <c r="A9" s="10" t="s">
        <v>17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</row>
    <row r="10" spans="1:17" ht="19.5" customHeight="1">
      <c r="A10" s="10" t="s">
        <v>18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17" ht="24" customHeight="1">
      <c r="A11" s="25" t="s">
        <v>19</v>
      </c>
      <c r="B11" s="8">
        <f aca="true" t="shared" si="0" ref="B11:Q11">SUM(B6:B10)</f>
        <v>0</v>
      </c>
      <c r="C11" s="8">
        <f t="shared" si="0"/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8">
        <f t="shared" si="0"/>
        <v>0</v>
      </c>
      <c r="Q11" s="8">
        <f t="shared" si="0"/>
        <v>0</v>
      </c>
    </row>
  </sheetData>
  <sheetProtection selectLockedCells="1" selectUnlockedCells="1"/>
  <mergeCells count="5">
    <mergeCell ref="A4:A5"/>
    <mergeCell ref="B4:E4"/>
    <mergeCell ref="F4:I4"/>
    <mergeCell ref="J4:M4"/>
    <mergeCell ref="N4:Q4"/>
  </mergeCells>
  <printOptions horizontalCentered="1"/>
  <pageMargins left="0" right="0" top="0.9840277777777777" bottom="0.9840277777777777" header="0.5118055555555555" footer="0.5118055555555555"/>
  <pageSetup fitToHeight="1" fitToWidth="1"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1" sqref="A1:G32"/>
    </sheetView>
  </sheetViews>
  <sheetFormatPr defaultColWidth="9.00390625" defaultRowHeight="12.75"/>
  <cols>
    <col min="1" max="1" width="16.75390625" style="0" customWidth="1"/>
    <col min="2" max="4" width="27.75390625" style="0" customWidth="1"/>
    <col min="5" max="5" width="8.875" style="0" customWidth="1"/>
    <col min="6" max="6" width="13.75390625" style="0" customWidth="1"/>
    <col min="7" max="7" width="14.75390625" style="0" customWidth="1"/>
  </cols>
  <sheetData>
    <row r="1" spans="1:7" ht="15">
      <c r="A1" s="112"/>
      <c r="B1" s="112"/>
      <c r="C1" s="112"/>
      <c r="D1" s="112"/>
      <c r="E1" s="112"/>
      <c r="F1" s="113"/>
      <c r="G1" s="114" t="s">
        <v>293</v>
      </c>
    </row>
    <row r="2" spans="1:7" ht="15">
      <c r="A2" s="115" t="s">
        <v>298</v>
      </c>
      <c r="B2" s="112"/>
      <c r="C2" s="112"/>
      <c r="D2" s="112"/>
      <c r="E2" s="112"/>
      <c r="F2" s="112"/>
      <c r="G2" s="112"/>
    </row>
    <row r="3" spans="1:7" ht="27.75" customHeight="1">
      <c r="A3" s="202" t="s">
        <v>58</v>
      </c>
      <c r="B3" s="202" t="s">
        <v>219</v>
      </c>
      <c r="C3" s="202"/>
      <c r="D3" s="202"/>
      <c r="E3" s="202" t="s">
        <v>299</v>
      </c>
      <c r="F3" s="202"/>
      <c r="G3" s="202"/>
    </row>
    <row r="4" spans="1:7" ht="23.25" customHeight="1">
      <c r="A4" s="202"/>
      <c r="B4" s="202" t="s">
        <v>300</v>
      </c>
      <c r="C4" s="202" t="s">
        <v>301</v>
      </c>
      <c r="D4" s="202" t="s">
        <v>302</v>
      </c>
      <c r="E4" s="203" t="s">
        <v>224</v>
      </c>
      <c r="F4" s="204" t="s">
        <v>8</v>
      </c>
      <c r="G4" s="204"/>
    </row>
    <row r="5" spans="1:7" ht="50.25" customHeight="1">
      <c r="A5" s="202"/>
      <c r="B5" s="202"/>
      <c r="C5" s="202"/>
      <c r="D5" s="202"/>
      <c r="E5" s="203"/>
      <c r="F5" s="116" t="s">
        <v>225</v>
      </c>
      <c r="G5" s="116" t="s">
        <v>226</v>
      </c>
    </row>
    <row r="6" spans="1:7" ht="12.75">
      <c r="A6" s="117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7">
        <v>7</v>
      </c>
    </row>
    <row r="7" spans="1:7" s="23" customFormat="1" ht="24.75" customHeight="1">
      <c r="A7" s="42" t="s">
        <v>227</v>
      </c>
      <c r="B7" s="81"/>
      <c r="C7" s="81"/>
      <c r="D7" s="81"/>
      <c r="E7" s="81"/>
      <c r="F7" s="81"/>
      <c r="G7" s="81"/>
    </row>
    <row r="8" spans="1:7" s="23" customFormat="1" ht="25.5">
      <c r="A8" s="42" t="s">
        <v>228</v>
      </c>
      <c r="B8" s="81"/>
      <c r="C8" s="81"/>
      <c r="D8" s="81"/>
      <c r="E8" s="81"/>
      <c r="F8" s="81"/>
      <c r="G8" s="81"/>
    </row>
    <row r="9" spans="1:7" s="23" customFormat="1" ht="25.5">
      <c r="A9" s="42" t="s">
        <v>229</v>
      </c>
      <c r="B9" s="81"/>
      <c r="C9" s="81"/>
      <c r="D9" s="81"/>
      <c r="E9" s="81"/>
      <c r="F9" s="81"/>
      <c r="G9" s="81"/>
    </row>
    <row r="10" spans="1:7" s="23" customFormat="1" ht="25.5">
      <c r="A10" s="42" t="s">
        <v>230</v>
      </c>
      <c r="B10" s="81"/>
      <c r="C10" s="81"/>
      <c r="D10" s="81"/>
      <c r="E10" s="81"/>
      <c r="F10" s="81"/>
      <c r="G10" s="81"/>
    </row>
    <row r="11" spans="1:7" s="23" customFormat="1" ht="12.75">
      <c r="A11" s="42"/>
      <c r="B11" s="81"/>
      <c r="C11" s="81"/>
      <c r="D11" s="81"/>
      <c r="E11" s="81"/>
      <c r="F11" s="81"/>
      <c r="G11" s="81"/>
    </row>
    <row r="12" spans="1:7" s="23" customFormat="1" ht="12.75">
      <c r="A12" s="42"/>
      <c r="B12" s="81"/>
      <c r="C12" s="81"/>
      <c r="D12" s="81"/>
      <c r="E12" s="81"/>
      <c r="F12" s="81"/>
      <c r="G12" s="81"/>
    </row>
    <row r="13" spans="1:7" s="23" customFormat="1" ht="12.75">
      <c r="A13" s="42"/>
      <c r="B13" s="81"/>
      <c r="C13" s="81"/>
      <c r="D13" s="81"/>
      <c r="E13" s="81"/>
      <c r="F13" s="81"/>
      <c r="G13" s="81"/>
    </row>
    <row r="14" spans="1:7" s="23" customFormat="1" ht="12.75">
      <c r="A14" s="42"/>
      <c r="B14" s="81"/>
      <c r="C14" s="81"/>
      <c r="D14" s="81"/>
      <c r="E14" s="81"/>
      <c r="F14" s="81"/>
      <c r="G14" s="81"/>
    </row>
    <row r="15" spans="1:7" s="23" customFormat="1" ht="12.75">
      <c r="A15" s="42"/>
      <c r="B15" s="81"/>
      <c r="C15" s="81"/>
      <c r="D15" s="81"/>
      <c r="E15" s="81"/>
      <c r="F15" s="81"/>
      <c r="G15" s="81"/>
    </row>
    <row r="16" spans="1:7" s="23" customFormat="1" ht="12.75">
      <c r="A16" s="42"/>
      <c r="B16" s="81"/>
      <c r="C16" s="81"/>
      <c r="D16" s="81"/>
      <c r="E16" s="81"/>
      <c r="F16" s="81"/>
      <c r="G16" s="81"/>
    </row>
    <row r="17" spans="1:7" s="23" customFormat="1" ht="12.75">
      <c r="A17" s="42"/>
      <c r="B17" s="81"/>
      <c r="C17" s="81"/>
      <c r="D17" s="81"/>
      <c r="E17" s="81"/>
      <c r="F17" s="81"/>
      <c r="G17" s="81"/>
    </row>
    <row r="18" spans="1:7" s="23" customFormat="1" ht="12.75">
      <c r="A18" s="42"/>
      <c r="B18" s="81"/>
      <c r="C18" s="81"/>
      <c r="D18" s="81"/>
      <c r="E18" s="81"/>
      <c r="F18" s="81"/>
      <c r="G18" s="81"/>
    </row>
    <row r="19" spans="1:7" s="23" customFormat="1" ht="12.75">
      <c r="A19" s="42"/>
      <c r="B19" s="81"/>
      <c r="C19" s="81"/>
      <c r="D19" s="81"/>
      <c r="E19" s="81"/>
      <c r="F19" s="81"/>
      <c r="G19" s="81"/>
    </row>
    <row r="20" spans="1:7" s="23" customFormat="1" ht="12.75">
      <c r="A20" s="42"/>
      <c r="B20" s="81"/>
      <c r="C20" s="81"/>
      <c r="D20" s="81"/>
      <c r="E20" s="81"/>
      <c r="F20" s="81"/>
      <c r="G20" s="81"/>
    </row>
    <row r="21" spans="1:7" s="23" customFormat="1" ht="12.75">
      <c r="A21" s="42"/>
      <c r="B21" s="81"/>
      <c r="C21" s="81"/>
      <c r="D21" s="81"/>
      <c r="E21" s="81"/>
      <c r="F21" s="81"/>
      <c r="G21" s="81"/>
    </row>
    <row r="22" spans="1:7" s="23" customFormat="1" ht="12.75">
      <c r="A22" s="42"/>
      <c r="B22" s="81"/>
      <c r="C22" s="81"/>
      <c r="D22" s="81"/>
      <c r="E22" s="81"/>
      <c r="F22" s="81"/>
      <c r="G22" s="81"/>
    </row>
    <row r="23" spans="1:7" s="23" customFormat="1" ht="12.75">
      <c r="A23" s="42"/>
      <c r="B23" s="81"/>
      <c r="C23" s="81"/>
      <c r="D23" s="81"/>
      <c r="E23" s="81"/>
      <c r="F23" s="81"/>
      <c r="G23" s="81"/>
    </row>
    <row r="24" spans="1:7" s="23" customFormat="1" ht="12.75">
      <c r="A24" s="42"/>
      <c r="B24" s="81"/>
      <c r="C24" s="81"/>
      <c r="D24" s="81"/>
      <c r="E24" s="81"/>
      <c r="F24" s="81"/>
      <c r="G24" s="81"/>
    </row>
    <row r="25" spans="1:7" s="23" customFormat="1" ht="12.75">
      <c r="A25" s="42"/>
      <c r="B25" s="81"/>
      <c r="C25" s="81"/>
      <c r="D25" s="81"/>
      <c r="E25" s="81"/>
      <c r="F25" s="81"/>
      <c r="G25" s="81"/>
    </row>
    <row r="26" s="23" customFormat="1" ht="12.75"/>
    <row r="27" ht="15">
      <c r="A27" s="80" t="s">
        <v>303</v>
      </c>
    </row>
    <row r="28" ht="15">
      <c r="A28" s="80" t="s">
        <v>232</v>
      </c>
    </row>
    <row r="29" ht="15">
      <c r="A29" s="80" t="s">
        <v>304</v>
      </c>
    </row>
    <row r="30" ht="15">
      <c r="A30" s="80" t="s">
        <v>234</v>
      </c>
    </row>
    <row r="31" ht="15">
      <c r="A31" s="80" t="s">
        <v>217</v>
      </c>
    </row>
    <row r="33" ht="15">
      <c r="A33" s="80"/>
    </row>
  </sheetData>
  <sheetProtection selectLockedCells="1" selectUnlockedCells="1"/>
  <mergeCells count="8">
    <mergeCell ref="A3:A5"/>
    <mergeCell ref="B3:D3"/>
    <mergeCell ref="E3:G3"/>
    <mergeCell ref="B4:B5"/>
    <mergeCell ref="C4:C5"/>
    <mergeCell ref="D4:D5"/>
    <mergeCell ref="E4:E5"/>
    <mergeCell ref="F4:G4"/>
  </mergeCells>
  <printOptions horizontalCentered="1"/>
  <pageMargins left="0.19652777777777777" right="0.19652777777777777" top="0.7875" bottom="0.39375" header="0.5118055555555555" footer="0.5118055555555555"/>
  <pageSetup fitToHeight="3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C36"/>
    </sheetView>
  </sheetViews>
  <sheetFormatPr defaultColWidth="9.00390625" defaultRowHeight="12.75"/>
  <cols>
    <col min="1" max="1" width="6.625" style="0" customWidth="1"/>
    <col min="2" max="2" width="93.875" style="0" customWidth="1"/>
    <col min="3" max="3" width="22.00390625" style="0" customWidth="1"/>
  </cols>
  <sheetData>
    <row r="1" spans="1:3" ht="15">
      <c r="A1" s="158" t="s">
        <v>0</v>
      </c>
      <c r="B1" s="158"/>
      <c r="C1" s="158"/>
    </row>
    <row r="2" spans="1:3" ht="12.75">
      <c r="A2" s="168" t="s">
        <v>305</v>
      </c>
      <c r="B2" s="168"/>
      <c r="C2" s="118">
        <f>'K1'!J3</f>
        <v>43831</v>
      </c>
    </row>
    <row r="3" spans="1:3" ht="18" customHeight="1">
      <c r="A3" s="84"/>
      <c r="B3" s="84"/>
      <c r="C3" s="119" t="s">
        <v>306</v>
      </c>
    </row>
    <row r="5" spans="1:3" ht="43.5" customHeight="1">
      <c r="A5" s="29" t="s">
        <v>307</v>
      </c>
      <c r="B5" s="29" t="s">
        <v>308</v>
      </c>
      <c r="C5" s="29" t="s">
        <v>309</v>
      </c>
    </row>
    <row r="6" spans="1:3" s="23" customFormat="1" ht="12.75">
      <c r="A6" s="120">
        <v>1</v>
      </c>
      <c r="B6" s="150" t="s">
        <v>428</v>
      </c>
      <c r="C6" s="151">
        <v>38718</v>
      </c>
    </row>
    <row r="7" spans="1:3" s="23" customFormat="1" ht="12.75">
      <c r="A7" s="120">
        <v>2</v>
      </c>
      <c r="B7" s="150" t="s">
        <v>428</v>
      </c>
      <c r="C7" s="151">
        <v>38718</v>
      </c>
    </row>
    <row r="8" spans="1:3" s="23" customFormat="1" ht="12.75">
      <c r="A8" s="120">
        <v>3</v>
      </c>
      <c r="B8" s="150" t="s">
        <v>428</v>
      </c>
      <c r="C8" s="122">
        <v>43831</v>
      </c>
    </row>
    <row r="9" spans="1:3" s="23" customFormat="1" ht="12.75">
      <c r="A9" s="120">
        <v>4</v>
      </c>
      <c r="B9" s="121"/>
      <c r="C9" s="122"/>
    </row>
    <row r="10" spans="1:3" s="23" customFormat="1" ht="12.75">
      <c r="A10" s="120">
        <v>5</v>
      </c>
      <c r="B10" s="121"/>
      <c r="C10" s="122"/>
    </row>
    <row r="11" spans="1:3" s="23" customFormat="1" ht="12.75">
      <c r="A11" s="120">
        <v>6</v>
      </c>
      <c r="B11" s="121"/>
      <c r="C11" s="122"/>
    </row>
    <row r="12" spans="1:3" s="23" customFormat="1" ht="12.75">
      <c r="A12" s="120">
        <v>7</v>
      </c>
      <c r="B12" s="121"/>
      <c r="C12" s="122"/>
    </row>
    <row r="13" spans="1:3" s="23" customFormat="1" ht="12.75">
      <c r="A13" s="120">
        <v>8</v>
      </c>
      <c r="B13" s="121"/>
      <c r="C13" s="122"/>
    </row>
    <row r="14" spans="1:3" s="23" customFormat="1" ht="12.75">
      <c r="A14" s="120">
        <v>9</v>
      </c>
      <c r="B14" s="121"/>
      <c r="C14" s="122"/>
    </row>
    <row r="15" spans="1:3" s="23" customFormat="1" ht="12.75">
      <c r="A15" s="120">
        <v>10</v>
      </c>
      <c r="B15" s="121"/>
      <c r="C15" s="122"/>
    </row>
    <row r="16" spans="1:3" s="23" customFormat="1" ht="12.75">
      <c r="A16" s="120">
        <v>11</v>
      </c>
      <c r="B16" s="121"/>
      <c r="C16" s="122"/>
    </row>
    <row r="17" spans="1:3" s="23" customFormat="1" ht="12.75">
      <c r="A17" s="120">
        <v>12</v>
      </c>
      <c r="B17" s="121"/>
      <c r="C17" s="122"/>
    </row>
    <row r="18" spans="1:3" s="23" customFormat="1" ht="12.75">
      <c r="A18" s="120">
        <v>13</v>
      </c>
      <c r="B18" s="121"/>
      <c r="C18" s="122"/>
    </row>
    <row r="19" spans="1:3" s="23" customFormat="1" ht="12.75">
      <c r="A19" s="120">
        <v>14</v>
      </c>
      <c r="B19" s="121"/>
      <c r="C19" s="122"/>
    </row>
    <row r="20" spans="1:3" s="23" customFormat="1" ht="12.75">
      <c r="A20" s="120">
        <v>15</v>
      </c>
      <c r="B20" s="121"/>
      <c r="C20" s="122"/>
    </row>
    <row r="21" spans="1:3" s="23" customFormat="1" ht="12.75">
      <c r="A21" s="120">
        <v>16</v>
      </c>
      <c r="B21" s="121"/>
      <c r="C21" s="122"/>
    </row>
    <row r="22" spans="1:3" s="23" customFormat="1" ht="12.75">
      <c r="A22" s="120">
        <v>17</v>
      </c>
      <c r="B22" s="121"/>
      <c r="C22" s="122"/>
    </row>
    <row r="23" spans="1:3" s="23" customFormat="1" ht="12.75">
      <c r="A23" s="120">
        <v>18</v>
      </c>
      <c r="B23" s="121"/>
      <c r="C23" s="122"/>
    </row>
    <row r="24" spans="1:3" s="23" customFormat="1" ht="12.75">
      <c r="A24" s="120">
        <v>19</v>
      </c>
      <c r="B24" s="121"/>
      <c r="C24" s="122"/>
    </row>
    <row r="25" spans="1:3" s="23" customFormat="1" ht="12.75">
      <c r="A25" s="120">
        <v>20</v>
      </c>
      <c r="B25" s="121"/>
      <c r="C25" s="122"/>
    </row>
    <row r="26" spans="1:3" s="23" customFormat="1" ht="12.75">
      <c r="A26" s="120">
        <v>21</v>
      </c>
      <c r="B26" s="121"/>
      <c r="C26" s="122"/>
    </row>
    <row r="27" spans="1:3" s="23" customFormat="1" ht="12.75">
      <c r="A27" s="120">
        <v>22</v>
      </c>
      <c r="B27" s="121"/>
      <c r="C27" s="122"/>
    </row>
    <row r="28" spans="1:3" ht="33.75" customHeight="1">
      <c r="A28" s="23"/>
      <c r="B28" s="23"/>
      <c r="C28" s="23"/>
    </row>
    <row r="29" spans="1:3" s="23" customFormat="1" ht="12.75">
      <c r="A29" s="23" t="s">
        <v>429</v>
      </c>
      <c r="C29" s="23" t="s">
        <v>430</v>
      </c>
    </row>
    <row r="30" s="23" customFormat="1" ht="12.75"/>
    <row r="31" spans="1:7" ht="12.75">
      <c r="A31" s="23"/>
      <c r="B31" s="23"/>
      <c r="C31" s="23"/>
      <c r="D31" s="23"/>
      <c r="E31" s="23"/>
      <c r="F31" s="23"/>
      <c r="G31" s="23"/>
    </row>
    <row r="32" spans="1:3" s="23" customFormat="1" ht="12.75">
      <c r="A32" s="23" t="s">
        <v>424</v>
      </c>
      <c r="C32" s="23" t="s">
        <v>425</v>
      </c>
    </row>
    <row r="33" s="23" customFormat="1" ht="12.75"/>
    <row r="34" spans="1:2" s="23" customFormat="1" ht="12.75">
      <c r="A34" s="23" t="s">
        <v>87</v>
      </c>
      <c r="B34" s="23">
        <v>71193</v>
      </c>
    </row>
    <row r="35" s="112" customFormat="1" ht="12.75"/>
    <row r="36" s="112" customFormat="1" ht="12.75"/>
    <row r="37" s="112" customFormat="1" ht="12.75"/>
    <row r="38" s="112" customFormat="1" ht="12.75"/>
    <row r="39" s="112" customFormat="1" ht="12.75"/>
    <row r="40" s="112" customFormat="1" ht="12.75"/>
    <row r="41" s="112" customFormat="1" ht="12.75"/>
    <row r="42" ht="12.75">
      <c r="B42" s="123">
        <f>COUNTA(B6:B27)</f>
        <v>3</v>
      </c>
    </row>
  </sheetData>
  <sheetProtection selectLockedCells="1" selectUnlockedCells="1"/>
  <mergeCells count="2">
    <mergeCell ref="A1:C1"/>
    <mergeCell ref="A2:B2"/>
  </mergeCells>
  <printOptions/>
  <pageMargins left="0.39375" right="0.39375" top="0.7875" bottom="0.7875" header="0.5118055555555555" footer="0.5118055555555555"/>
  <pageSetup fitToHeight="12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9">
      <selection activeCell="K29" sqref="K29"/>
    </sheetView>
  </sheetViews>
  <sheetFormatPr defaultColWidth="9.00390625" defaultRowHeight="12.75"/>
  <cols>
    <col min="1" max="1" width="2.625" style="0" customWidth="1"/>
    <col min="2" max="2" width="6.125" style="0" customWidth="1"/>
    <col min="3" max="3" width="34.125" style="0" customWidth="1"/>
    <col min="4" max="4" width="9.25390625" style="0" customWidth="1"/>
    <col min="5" max="5" width="8.125" style="0" customWidth="1"/>
    <col min="6" max="6" width="8.75390625" style="0" customWidth="1"/>
    <col min="7" max="7" width="8.625" style="0" customWidth="1"/>
    <col min="8" max="8" width="8.375" style="0" customWidth="1"/>
    <col min="9" max="9" width="11.625" style="0" customWidth="1"/>
  </cols>
  <sheetData>
    <row r="1" spans="2:9" ht="42" customHeight="1">
      <c r="B1" s="205" t="s">
        <v>310</v>
      </c>
      <c r="C1" s="205"/>
      <c r="D1" s="205"/>
      <c r="E1" s="205"/>
      <c r="F1" s="205"/>
      <c r="G1" s="205"/>
      <c r="H1" s="205"/>
      <c r="I1" s="205"/>
    </row>
    <row r="2" spans="2:9" ht="35.25" customHeight="1">
      <c r="B2" s="124"/>
      <c r="C2" s="206"/>
      <c r="D2" s="206"/>
      <c r="E2" s="206"/>
      <c r="F2" s="206"/>
      <c r="G2" s="206"/>
      <c r="H2" s="206"/>
      <c r="I2" s="206"/>
    </row>
    <row r="3" spans="2:9" ht="15" customHeight="1">
      <c r="B3" s="125"/>
      <c r="C3" s="207" t="s">
        <v>311</v>
      </c>
      <c r="D3" s="207"/>
      <c r="E3" s="207"/>
      <c r="F3" s="207"/>
      <c r="G3" s="207"/>
      <c r="H3" s="207"/>
      <c r="I3" s="126"/>
    </row>
    <row r="4" spans="2:9" ht="72">
      <c r="B4" s="127" t="s">
        <v>312</v>
      </c>
      <c r="C4" s="127" t="s">
        <v>313</v>
      </c>
      <c r="D4" s="127" t="s">
        <v>314</v>
      </c>
      <c r="E4" s="127" t="s">
        <v>315</v>
      </c>
      <c r="F4" s="127" t="s">
        <v>12</v>
      </c>
      <c r="G4" s="127" t="s">
        <v>13</v>
      </c>
      <c r="H4" s="127" t="s">
        <v>316</v>
      </c>
      <c r="I4" s="127" t="s">
        <v>317</v>
      </c>
    </row>
    <row r="5" spans="2:9" ht="33.75" customHeight="1">
      <c r="B5" s="128" t="s">
        <v>318</v>
      </c>
      <c r="C5" s="129" t="s">
        <v>319</v>
      </c>
      <c r="D5" s="130"/>
      <c r="E5" s="131"/>
      <c r="F5" s="131"/>
      <c r="G5" s="131"/>
      <c r="H5" s="131"/>
      <c r="I5" s="132"/>
    </row>
    <row r="6" spans="2:9" ht="37.5" customHeight="1">
      <c r="B6" s="133" t="s">
        <v>320</v>
      </c>
      <c r="C6" s="134" t="s">
        <v>321</v>
      </c>
      <c r="D6" s="135">
        <f aca="true" t="shared" si="0" ref="D6:D15">SUM(E6:H6)</f>
        <v>0</v>
      </c>
      <c r="E6" s="136">
        <f>SUM(E7:E9)</f>
        <v>0</v>
      </c>
      <c r="F6" s="136">
        <f>SUM(F7:F9)</f>
        <v>0</v>
      </c>
      <c r="G6" s="136">
        <f>SUM(G7:G9)</f>
        <v>0</v>
      </c>
      <c r="H6" s="136">
        <f>SUM(H7:H9)</f>
        <v>0</v>
      </c>
      <c r="I6" s="137">
        <v>10</v>
      </c>
    </row>
    <row r="7" spans="2:9" ht="39.75" customHeight="1">
      <c r="B7" s="133" t="s">
        <v>322</v>
      </c>
      <c r="C7" s="134" t="s">
        <v>323</v>
      </c>
      <c r="D7" s="135">
        <f t="shared" si="0"/>
        <v>0</v>
      </c>
      <c r="E7" s="138"/>
      <c r="F7" s="138"/>
      <c r="G7" s="138"/>
      <c r="H7" s="138"/>
      <c r="I7" s="137">
        <v>10</v>
      </c>
    </row>
    <row r="8" spans="2:9" ht="29.25" customHeight="1">
      <c r="B8" s="133" t="s">
        <v>324</v>
      </c>
      <c r="C8" s="134" t="s">
        <v>325</v>
      </c>
      <c r="D8" s="135">
        <f t="shared" si="0"/>
        <v>0</v>
      </c>
      <c r="E8" s="138"/>
      <c r="F8" s="138"/>
      <c r="G8" s="138"/>
      <c r="H8" s="138"/>
      <c r="I8" s="137"/>
    </row>
    <row r="9" spans="2:9" ht="27" customHeight="1">
      <c r="B9" s="133" t="s">
        <v>326</v>
      </c>
      <c r="C9" s="134" t="s">
        <v>327</v>
      </c>
      <c r="D9" s="135">
        <f t="shared" si="0"/>
        <v>0</v>
      </c>
      <c r="E9" s="138"/>
      <c r="F9" s="138"/>
      <c r="G9" s="138"/>
      <c r="H9" s="138"/>
      <c r="I9" s="137"/>
    </row>
    <row r="10" spans="2:9" ht="27" customHeight="1">
      <c r="B10" s="133" t="s">
        <v>328</v>
      </c>
      <c r="C10" s="134" t="s">
        <v>329</v>
      </c>
      <c r="D10" s="135">
        <f t="shared" si="0"/>
        <v>0</v>
      </c>
      <c r="E10" s="138"/>
      <c r="F10" s="138"/>
      <c r="G10" s="138"/>
      <c r="H10" s="138"/>
      <c r="I10" s="139" t="str">
        <f>IF((D10&lt;=D6),"Выполнено","ОШИБКА (замещённых ставок не может быть больше, чем существующих по штатному расписанию)")</f>
        <v>Выполнено</v>
      </c>
    </row>
    <row r="11" spans="2:9" ht="39.75" customHeight="1">
      <c r="B11" s="133" t="s">
        <v>330</v>
      </c>
      <c r="C11" s="134" t="s">
        <v>331</v>
      </c>
      <c r="D11" s="135">
        <f t="shared" si="0"/>
        <v>0</v>
      </c>
      <c r="E11" s="136">
        <f>SUM(E12:E14)</f>
        <v>0</v>
      </c>
      <c r="F11" s="136">
        <f>SUM(F12:F14)</f>
        <v>0</v>
      </c>
      <c r="G11" s="136">
        <f>SUM(G12:G14)</f>
        <v>0</v>
      </c>
      <c r="H11" s="136">
        <f>SUM(H12:H14)</f>
        <v>0</v>
      </c>
      <c r="I11" s="139" t="str">
        <f>IF((INT(D11)=D11),"Выполнено","ОШИБКА (число фактически работающих должно быть целым)")</f>
        <v>Выполнено</v>
      </c>
    </row>
    <row r="12" spans="2:9" ht="38.25" customHeight="1">
      <c r="B12" s="133" t="s">
        <v>332</v>
      </c>
      <c r="C12" s="134" t="s">
        <v>323</v>
      </c>
      <c r="D12" s="135">
        <f t="shared" si="0"/>
        <v>0</v>
      </c>
      <c r="E12" s="138"/>
      <c r="F12" s="138"/>
      <c r="G12" s="138"/>
      <c r="H12" s="138"/>
      <c r="I12" s="139"/>
    </row>
    <row r="13" spans="2:9" ht="29.25" customHeight="1">
      <c r="B13" s="133" t="s">
        <v>333</v>
      </c>
      <c r="C13" s="134" t="s">
        <v>325</v>
      </c>
      <c r="D13" s="135">
        <f t="shared" si="0"/>
        <v>0</v>
      </c>
      <c r="E13" s="138"/>
      <c r="F13" s="138"/>
      <c r="G13" s="138"/>
      <c r="H13" s="138"/>
      <c r="I13" s="139"/>
    </row>
    <row r="14" spans="2:9" ht="24.75" customHeight="1">
      <c r="B14" s="133" t="s">
        <v>334</v>
      </c>
      <c r="C14" s="134" t="s">
        <v>327</v>
      </c>
      <c r="D14" s="135">
        <f t="shared" si="0"/>
        <v>0</v>
      </c>
      <c r="E14" s="138"/>
      <c r="F14" s="138"/>
      <c r="G14" s="138"/>
      <c r="H14" s="138"/>
      <c r="I14" s="139"/>
    </row>
    <row r="15" spans="2:9" ht="38.25" customHeight="1">
      <c r="B15" s="133" t="s">
        <v>335</v>
      </c>
      <c r="C15" s="134" t="s">
        <v>336</v>
      </c>
      <c r="D15" s="135">
        <f t="shared" si="0"/>
        <v>0</v>
      </c>
      <c r="E15" s="138"/>
      <c r="F15" s="138"/>
      <c r="G15" s="138"/>
      <c r="H15" s="138"/>
      <c r="I15" s="139" t="str">
        <f>IF((INT(D15)=D15),"Выполнено","ОШИБКА (число отсутствующих работников должно быть целым)")</f>
        <v>Выполнено</v>
      </c>
    </row>
    <row r="16" spans="2:9" ht="45" customHeight="1">
      <c r="B16" s="133" t="s">
        <v>337</v>
      </c>
      <c r="C16" s="134" t="s">
        <v>338</v>
      </c>
      <c r="D16" s="130"/>
      <c r="E16" s="131"/>
      <c r="F16" s="131"/>
      <c r="G16" s="131"/>
      <c r="H16" s="131"/>
      <c r="I16" s="132"/>
    </row>
    <row r="17" spans="2:9" ht="16.5" customHeight="1">
      <c r="B17" s="133" t="s">
        <v>339</v>
      </c>
      <c r="C17" s="134" t="s">
        <v>340</v>
      </c>
      <c r="D17" s="135">
        <f>SUM(E17:H17)</f>
        <v>0</v>
      </c>
      <c r="E17" s="138"/>
      <c r="F17" s="138"/>
      <c r="G17" s="138"/>
      <c r="H17" s="138"/>
      <c r="I17" s="137">
        <v>3</v>
      </c>
    </row>
    <row r="18" spans="2:9" ht="25.5" customHeight="1">
      <c r="B18" s="133" t="s">
        <v>341</v>
      </c>
      <c r="C18" s="134" t="s">
        <v>342</v>
      </c>
      <c r="D18" s="135">
        <f>SUM(E18:H18)</f>
        <v>0</v>
      </c>
      <c r="E18" s="138"/>
      <c r="F18" s="138"/>
      <c r="G18" s="138"/>
      <c r="H18" s="138"/>
      <c r="I18" s="137">
        <v>1</v>
      </c>
    </row>
    <row r="19" spans="2:9" ht="39.75" customHeight="1">
      <c r="B19" s="133" t="s">
        <v>343</v>
      </c>
      <c r="C19" s="134" t="s">
        <v>344</v>
      </c>
      <c r="D19" s="135">
        <f>SUM(E19:H19)</f>
        <v>0</v>
      </c>
      <c r="E19" s="138"/>
      <c r="F19" s="138"/>
      <c r="G19" s="138"/>
      <c r="H19" s="138"/>
      <c r="I19" s="137"/>
    </row>
    <row r="20" spans="2:9" ht="30" customHeight="1">
      <c r="B20" s="133" t="s">
        <v>345</v>
      </c>
      <c r="C20" s="134" t="s">
        <v>346</v>
      </c>
      <c r="D20" s="135">
        <f>SUM(E20:H20)</f>
        <v>0</v>
      </c>
      <c r="E20" s="138"/>
      <c r="F20" s="138"/>
      <c r="G20" s="138"/>
      <c r="H20" s="138"/>
      <c r="I20" s="137"/>
    </row>
    <row r="21" spans="2:9" ht="33.75" customHeight="1">
      <c r="B21" s="133" t="s">
        <v>347</v>
      </c>
      <c r="C21" s="134" t="s">
        <v>348</v>
      </c>
      <c r="D21" s="135">
        <f>SUM(E21:H21)</f>
        <v>0</v>
      </c>
      <c r="E21" s="138"/>
      <c r="F21" s="138"/>
      <c r="G21" s="138"/>
      <c r="H21" s="138"/>
      <c r="I21" s="137"/>
    </row>
    <row r="22" spans="2:9" ht="82.5" customHeight="1">
      <c r="B22" s="128" t="s">
        <v>349</v>
      </c>
      <c r="C22" s="129" t="s">
        <v>350</v>
      </c>
      <c r="D22" s="130"/>
      <c r="E22" s="131"/>
      <c r="F22" s="131"/>
      <c r="G22" s="131"/>
      <c r="H22" s="131"/>
      <c r="I22" s="132"/>
    </row>
    <row r="23" spans="2:9" ht="45" customHeight="1">
      <c r="B23" s="133" t="s">
        <v>351</v>
      </c>
      <c r="C23" s="134" t="s">
        <v>352</v>
      </c>
      <c r="D23" s="135">
        <f>SUM(E23:H23)</f>
        <v>0</v>
      </c>
      <c r="E23" s="138"/>
      <c r="F23" s="138"/>
      <c r="G23" s="138"/>
      <c r="H23" s="138"/>
      <c r="I23" s="137"/>
    </row>
    <row r="24" spans="2:9" ht="24.75" customHeight="1">
      <c r="B24" s="133" t="s">
        <v>353</v>
      </c>
      <c r="C24" s="134" t="s">
        <v>354</v>
      </c>
      <c r="D24" s="135">
        <f>SUM(E24:H24)</f>
        <v>0</v>
      </c>
      <c r="E24" s="138"/>
      <c r="F24" s="138"/>
      <c r="G24" s="138"/>
      <c r="H24" s="138"/>
      <c r="I24" s="139" t="str">
        <f>IF((D24&lt;=D23),"Выполнено","ОШИБКА (замещённых ставок не может быть больше, чем существующих по штатному расписанию)")</f>
        <v>Выполнено</v>
      </c>
    </row>
    <row r="25" spans="2:9" ht="34.5" customHeight="1">
      <c r="B25" s="133" t="s">
        <v>355</v>
      </c>
      <c r="C25" s="134" t="s">
        <v>356</v>
      </c>
      <c r="D25" s="135">
        <f>SUM(E25:H25)</f>
        <v>0</v>
      </c>
      <c r="E25" s="138"/>
      <c r="F25" s="138"/>
      <c r="G25" s="138"/>
      <c r="H25" s="138"/>
      <c r="I25" s="139" t="str">
        <f>IF((INT(D25)=D25),"Выполнено","ОШИБКА (число фактически работающих должно быть целым)")</f>
        <v>Выполнено</v>
      </c>
    </row>
    <row r="26" spans="2:9" ht="31.5" customHeight="1">
      <c r="B26" s="133" t="s">
        <v>357</v>
      </c>
      <c r="C26" s="134" t="s">
        <v>358</v>
      </c>
      <c r="D26" s="135">
        <f>SUM(E26:H26)</f>
        <v>0</v>
      </c>
      <c r="E26" s="138"/>
      <c r="F26" s="138"/>
      <c r="G26" s="138"/>
      <c r="H26" s="138"/>
      <c r="I26" s="139" t="str">
        <f>IF((INT(D26)=D26),"Выполнено","ОШИБКА (число отсутствующих работников должно быть целым)")</f>
        <v>Выполнено</v>
      </c>
    </row>
    <row r="27" spans="2:9" ht="85.5" customHeight="1">
      <c r="B27" s="128" t="s">
        <v>359</v>
      </c>
      <c r="C27" s="129" t="s">
        <v>360</v>
      </c>
      <c r="D27" s="130"/>
      <c r="E27" s="131"/>
      <c r="F27" s="131"/>
      <c r="G27" s="131"/>
      <c r="H27" s="131"/>
      <c r="I27" s="132"/>
    </row>
    <row r="28" spans="2:9" ht="21.75" customHeight="1">
      <c r="B28" s="133" t="s">
        <v>361</v>
      </c>
      <c r="C28" s="134" t="s">
        <v>362</v>
      </c>
      <c r="D28" s="135">
        <f>SUM(E28:H28)</f>
        <v>0</v>
      </c>
      <c r="E28" s="138"/>
      <c r="F28" s="138"/>
      <c r="G28" s="138"/>
      <c r="H28" s="138"/>
      <c r="I28" s="137">
        <v>8</v>
      </c>
    </row>
    <row r="29" spans="2:9" ht="24" customHeight="1">
      <c r="B29" s="133" t="s">
        <v>363</v>
      </c>
      <c r="C29" s="134" t="s">
        <v>364</v>
      </c>
      <c r="D29" s="135">
        <f>SUM(E29:H29)</f>
        <v>0</v>
      </c>
      <c r="E29" s="138"/>
      <c r="F29" s="138"/>
      <c r="G29" s="138"/>
      <c r="H29" s="138"/>
      <c r="I29" s="139" t="str">
        <f>IF((D29&lt;=D28),"Выполнено","ОШИБКА (замещённых ставок не может быть больше, чем существующих по штатному расписанию)")</f>
        <v>Выполнено</v>
      </c>
    </row>
    <row r="30" spans="2:9" ht="33.75" customHeight="1">
      <c r="B30" s="133" t="s">
        <v>365</v>
      </c>
      <c r="C30" s="134" t="s">
        <v>366</v>
      </c>
      <c r="D30" s="135">
        <f>SUM(E30:H30)</f>
        <v>0</v>
      </c>
      <c r="E30" s="138"/>
      <c r="F30" s="138"/>
      <c r="G30" s="138"/>
      <c r="H30" s="138"/>
      <c r="I30" s="139" t="str">
        <f>IF((INT(D30)=D30),"Выполнено","ОШИБКА (число фактически работающих должно быть целым)")</f>
        <v>Выполнено</v>
      </c>
    </row>
    <row r="31" spans="2:9" ht="33.75" customHeight="1">
      <c r="B31" s="133" t="s">
        <v>367</v>
      </c>
      <c r="C31" s="134" t="s">
        <v>368</v>
      </c>
      <c r="D31" s="135">
        <f>SUM(E31:H31)</f>
        <v>0</v>
      </c>
      <c r="E31" s="138"/>
      <c r="F31" s="138"/>
      <c r="G31" s="138"/>
      <c r="H31" s="138"/>
      <c r="I31" s="139" t="str">
        <f>IF((INT(D31)=D31),"Выполнено","ОШИБКА (число отсутствующих работников должно быть целым)")</f>
        <v>Выполнено</v>
      </c>
    </row>
  </sheetData>
  <sheetProtection selectLockedCells="1" selectUnlockedCells="1"/>
  <mergeCells count="3">
    <mergeCell ref="B1:I1"/>
    <mergeCell ref="C2:I2"/>
    <mergeCell ref="C3:H3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3">
      <selection activeCell="H9" sqref="H9"/>
    </sheetView>
  </sheetViews>
  <sheetFormatPr defaultColWidth="9.00390625" defaultRowHeight="12.75"/>
  <cols>
    <col min="1" max="1" width="4.75390625" style="84" customWidth="1"/>
    <col min="2" max="2" width="55.875" style="0" customWidth="1"/>
    <col min="3" max="3" width="54.625" style="0" customWidth="1"/>
  </cols>
  <sheetData>
    <row r="1" ht="12.75">
      <c r="A1" s="140"/>
    </row>
    <row r="2" spans="1:3" ht="12.75" customHeight="1">
      <c r="A2" s="208" t="s">
        <v>369</v>
      </c>
      <c r="B2" s="208" t="s">
        <v>370</v>
      </c>
      <c r="C2" s="208" t="s">
        <v>371</v>
      </c>
    </row>
    <row r="3" spans="1:3" ht="12.75">
      <c r="A3" s="208"/>
      <c r="B3" s="208"/>
      <c r="C3" s="208"/>
    </row>
    <row r="4" spans="1:3" ht="42.75" customHeight="1">
      <c r="A4" s="141" t="s">
        <v>372</v>
      </c>
      <c r="B4" s="142" t="s">
        <v>373</v>
      </c>
      <c r="C4" s="143" t="s">
        <v>423</v>
      </c>
    </row>
    <row r="5" spans="1:3" ht="60">
      <c r="A5" s="141" t="s">
        <v>374</v>
      </c>
      <c r="B5" s="143" t="s">
        <v>375</v>
      </c>
      <c r="C5" s="143" t="s">
        <v>432</v>
      </c>
    </row>
    <row r="6" spans="1:3" ht="90">
      <c r="A6" s="141" t="s">
        <v>376</v>
      </c>
      <c r="B6" s="143" t="s">
        <v>377</v>
      </c>
      <c r="C6" s="143" t="s">
        <v>443</v>
      </c>
    </row>
    <row r="7" spans="1:3" ht="45">
      <c r="A7" s="141" t="s">
        <v>378</v>
      </c>
      <c r="B7" s="143" t="s">
        <v>379</v>
      </c>
      <c r="C7" s="143" t="s">
        <v>442</v>
      </c>
    </row>
    <row r="8" spans="1:3" ht="45">
      <c r="A8" s="141" t="s">
        <v>380</v>
      </c>
      <c r="B8" s="143" t="s">
        <v>381</v>
      </c>
      <c r="C8" s="143" t="s">
        <v>433</v>
      </c>
    </row>
    <row r="9" spans="1:3" ht="60">
      <c r="A9" s="141" t="s">
        <v>382</v>
      </c>
      <c r="B9" s="143" t="s">
        <v>383</v>
      </c>
      <c r="C9" s="143" t="s">
        <v>434</v>
      </c>
    </row>
    <row r="10" spans="1:3" ht="75" customHeight="1">
      <c r="A10" s="141" t="s">
        <v>384</v>
      </c>
      <c r="B10" s="143" t="s">
        <v>385</v>
      </c>
      <c r="C10" s="143" t="s">
        <v>435</v>
      </c>
    </row>
    <row r="11" spans="1:3" ht="75">
      <c r="A11" s="141" t="s">
        <v>386</v>
      </c>
      <c r="B11" s="143" t="s">
        <v>387</v>
      </c>
      <c r="C11" s="143" t="s">
        <v>436</v>
      </c>
    </row>
    <row r="12" spans="1:3" ht="90">
      <c r="A12" s="141" t="s">
        <v>388</v>
      </c>
      <c r="B12" s="143" t="s">
        <v>389</v>
      </c>
      <c r="C12" s="143" t="s">
        <v>437</v>
      </c>
    </row>
    <row r="13" spans="1:3" ht="90">
      <c r="A13" s="141" t="s">
        <v>390</v>
      </c>
      <c r="B13" s="143" t="s">
        <v>391</v>
      </c>
      <c r="C13" s="143" t="s">
        <v>438</v>
      </c>
    </row>
    <row r="14" spans="1:3" ht="105">
      <c r="A14" s="141" t="s">
        <v>392</v>
      </c>
      <c r="B14" s="143" t="s">
        <v>393</v>
      </c>
      <c r="C14" s="143" t="s">
        <v>439</v>
      </c>
    </row>
    <row r="15" spans="1:3" ht="90">
      <c r="A15" s="141" t="s">
        <v>394</v>
      </c>
      <c r="B15" s="143" t="s">
        <v>395</v>
      </c>
      <c r="C15" s="143" t="s">
        <v>440</v>
      </c>
    </row>
    <row r="16" spans="1:3" ht="45">
      <c r="A16" s="141" t="s">
        <v>396</v>
      </c>
      <c r="B16" s="143" t="s">
        <v>397</v>
      </c>
      <c r="C16" s="143" t="s">
        <v>442</v>
      </c>
    </row>
    <row r="17" spans="1:3" ht="30">
      <c r="A17" s="141" t="s">
        <v>398</v>
      </c>
      <c r="B17" s="143" t="s">
        <v>399</v>
      </c>
      <c r="C17" s="143" t="s">
        <v>441</v>
      </c>
    </row>
  </sheetData>
  <sheetProtection selectLockedCells="1" selectUnlockedCells="1"/>
  <mergeCells count="3">
    <mergeCell ref="A2:A3"/>
    <mergeCell ref="B2:B3"/>
    <mergeCell ref="C2:C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1" max="1" width="8.125" style="0" customWidth="1"/>
    <col min="2" max="2" width="36.625" style="0" customWidth="1"/>
    <col min="3" max="3" width="33.875" style="0" customWidth="1"/>
    <col min="4" max="4" width="30.00390625" style="0" customWidth="1"/>
  </cols>
  <sheetData>
    <row r="1" spans="1:4" ht="26.25" customHeight="1">
      <c r="A1" s="210" t="s">
        <v>400</v>
      </c>
      <c r="B1" s="210"/>
      <c r="C1" s="210"/>
      <c r="D1" s="210"/>
    </row>
    <row r="2" spans="1:4" ht="12.75" customHeight="1">
      <c r="A2" s="144" t="s">
        <v>369</v>
      </c>
      <c r="B2" s="144" t="s">
        <v>370</v>
      </c>
      <c r="C2" s="211" t="s">
        <v>371</v>
      </c>
      <c r="D2" s="211"/>
    </row>
    <row r="3" spans="1:4" ht="30.75" customHeight="1">
      <c r="A3" s="145" t="s">
        <v>401</v>
      </c>
      <c r="B3" s="146" t="s">
        <v>402</v>
      </c>
      <c r="C3" s="209">
        <v>14210</v>
      </c>
      <c r="D3" s="209"/>
    </row>
    <row r="4" spans="1:4" ht="47.25">
      <c r="A4" s="145" t="s">
        <v>403</v>
      </c>
      <c r="B4" s="146" t="s">
        <v>404</v>
      </c>
      <c r="C4" s="209">
        <v>0</v>
      </c>
      <c r="D4" s="209"/>
    </row>
    <row r="5" spans="1:4" ht="63">
      <c r="A5" s="145" t="s">
        <v>405</v>
      </c>
      <c r="B5" s="146" t="s">
        <v>406</v>
      </c>
      <c r="C5" s="209">
        <v>0</v>
      </c>
      <c r="D5" s="209"/>
    </row>
    <row r="6" spans="1:4" ht="63">
      <c r="A6" s="145" t="s">
        <v>407</v>
      </c>
      <c r="B6" s="146" t="s">
        <v>408</v>
      </c>
      <c r="C6" s="209">
        <v>0</v>
      </c>
      <c r="D6" s="209"/>
    </row>
    <row r="7" spans="1:4" ht="78.75">
      <c r="A7" s="145" t="s">
        <v>409</v>
      </c>
      <c r="B7" s="146" t="s">
        <v>410</v>
      </c>
      <c r="C7" s="209">
        <v>0</v>
      </c>
      <c r="D7" s="209"/>
    </row>
    <row r="9" spans="1:4" ht="15.75">
      <c r="A9" s="144" t="s">
        <v>369</v>
      </c>
      <c r="B9" s="144" t="s">
        <v>370</v>
      </c>
      <c r="C9" s="144">
        <v>2018</v>
      </c>
      <c r="D9" s="144">
        <v>2019</v>
      </c>
    </row>
    <row r="10" spans="1:4" ht="47.25">
      <c r="A10" s="148" t="s">
        <v>411</v>
      </c>
      <c r="B10" s="146" t="s">
        <v>412</v>
      </c>
      <c r="C10" s="147">
        <v>8</v>
      </c>
      <c r="D10" s="147">
        <v>8</v>
      </c>
    </row>
    <row r="11" spans="1:4" ht="31.5">
      <c r="A11" s="147" t="s">
        <v>403</v>
      </c>
      <c r="B11" s="146" t="s">
        <v>413</v>
      </c>
      <c r="C11" s="147">
        <v>1</v>
      </c>
      <c r="D11" s="147">
        <v>1</v>
      </c>
    </row>
    <row r="12" spans="1:4" ht="63">
      <c r="A12" s="147" t="s">
        <v>405</v>
      </c>
      <c r="B12" s="146" t="s">
        <v>414</v>
      </c>
      <c r="C12" s="147">
        <v>2</v>
      </c>
      <c r="D12" s="147">
        <v>2</v>
      </c>
    </row>
    <row r="13" spans="1:4" ht="63">
      <c r="A13" s="147" t="s">
        <v>407</v>
      </c>
      <c r="B13" s="146" t="s">
        <v>415</v>
      </c>
      <c r="C13" s="147">
        <v>2</v>
      </c>
      <c r="D13" s="147">
        <v>2</v>
      </c>
    </row>
    <row r="14" spans="1:4" ht="47.25">
      <c r="A14" s="149" t="s">
        <v>409</v>
      </c>
      <c r="B14" s="146" t="s">
        <v>416</v>
      </c>
      <c r="C14" s="147">
        <v>0</v>
      </c>
      <c r="D14" s="147">
        <v>0</v>
      </c>
    </row>
    <row r="15" spans="1:4" ht="63">
      <c r="A15" s="149" t="s">
        <v>417</v>
      </c>
      <c r="B15" s="146" t="s">
        <v>418</v>
      </c>
      <c r="C15" s="147">
        <v>0</v>
      </c>
      <c r="D15" s="147">
        <v>0</v>
      </c>
    </row>
    <row r="16" spans="1:4" ht="47.25">
      <c r="A16" s="149">
        <v>7</v>
      </c>
      <c r="B16" s="146" t="s">
        <v>419</v>
      </c>
      <c r="C16" s="147">
        <v>4</v>
      </c>
      <c r="D16" s="147">
        <v>4</v>
      </c>
    </row>
    <row r="17" spans="1:4" ht="47.25">
      <c r="A17" s="149">
        <v>8</v>
      </c>
      <c r="B17" s="146" t="s">
        <v>420</v>
      </c>
      <c r="C17" s="147">
        <v>0</v>
      </c>
      <c r="D17" s="147">
        <v>1</v>
      </c>
    </row>
    <row r="18" spans="1:4" ht="47.25">
      <c r="A18" s="149">
        <v>9</v>
      </c>
      <c r="B18" s="146" t="s">
        <v>421</v>
      </c>
      <c r="C18" s="147">
        <v>0</v>
      </c>
      <c r="D18" s="147">
        <v>0</v>
      </c>
    </row>
    <row r="19" spans="1:4" ht="47.25">
      <c r="A19" s="149">
        <v>10</v>
      </c>
      <c r="B19" s="146" t="s">
        <v>422</v>
      </c>
      <c r="C19" s="147">
        <v>0</v>
      </c>
      <c r="D19" s="147">
        <v>4</v>
      </c>
    </row>
  </sheetData>
  <sheetProtection selectLockedCells="1" selectUnlockedCells="1"/>
  <mergeCells count="7">
    <mergeCell ref="C7:D7"/>
    <mergeCell ref="A1:D1"/>
    <mergeCell ref="C2:D2"/>
    <mergeCell ref="C3:D3"/>
    <mergeCell ref="C4:D4"/>
    <mergeCell ref="C5:D5"/>
    <mergeCell ref="C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PageLayoutView="0" workbookViewId="0" topLeftCell="A4">
      <selection activeCell="A1" sqref="A1:I21"/>
    </sheetView>
  </sheetViews>
  <sheetFormatPr defaultColWidth="9.00390625" defaultRowHeight="12.75"/>
  <cols>
    <col min="1" max="1" width="14.625" style="0" customWidth="1"/>
    <col min="2" max="2" width="12.75390625" style="0" customWidth="1"/>
    <col min="3" max="3" width="13.375" style="0" customWidth="1"/>
    <col min="4" max="4" width="12.75390625" style="0" customWidth="1"/>
    <col min="5" max="5" width="14.125" style="0" customWidth="1"/>
    <col min="6" max="6" width="12.75390625" style="0" customWidth="1"/>
    <col min="7" max="9" width="13.75390625" style="0" customWidth="1"/>
    <col min="10" max="10" width="2.75390625" style="0" customWidth="1"/>
  </cols>
  <sheetData>
    <row r="2" ht="21" customHeight="1">
      <c r="A2" s="4" t="s">
        <v>35</v>
      </c>
    </row>
    <row r="4" spans="1:9" ht="27.75" customHeight="1">
      <c r="A4" s="155" t="s">
        <v>21</v>
      </c>
      <c r="B4" s="162" t="s">
        <v>36</v>
      </c>
      <c r="C4" s="162"/>
      <c r="D4" s="162"/>
      <c r="E4" s="162"/>
      <c r="F4" s="162"/>
      <c r="G4" s="155" t="s">
        <v>37</v>
      </c>
      <c r="H4" s="155"/>
      <c r="I4" s="155"/>
    </row>
    <row r="5" spans="1:9" ht="106.5" customHeight="1">
      <c r="A5" s="155"/>
      <c r="B5" s="5" t="s">
        <v>38</v>
      </c>
      <c r="C5" s="5" t="s">
        <v>39</v>
      </c>
      <c r="D5" s="5" t="s">
        <v>40</v>
      </c>
      <c r="E5" s="5" t="s">
        <v>41</v>
      </c>
      <c r="F5" s="5" t="s">
        <v>42</v>
      </c>
      <c r="G5" s="5" t="s">
        <v>43</v>
      </c>
      <c r="H5" s="5" t="s">
        <v>44</v>
      </c>
      <c r="I5" s="5" t="s">
        <v>45</v>
      </c>
    </row>
    <row r="6" spans="1:9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 ht="25.5">
      <c r="A7" s="5" t="s">
        <v>10</v>
      </c>
      <c r="B7" s="9"/>
      <c r="C7" s="9"/>
      <c r="D7" s="9"/>
      <c r="E7" s="9"/>
      <c r="F7" s="9"/>
      <c r="G7" s="9"/>
      <c r="H7" s="9"/>
      <c r="I7" s="9"/>
    </row>
    <row r="8" spans="1:9" ht="25.5">
      <c r="A8" s="5" t="s">
        <v>11</v>
      </c>
      <c r="B8" s="9"/>
      <c r="C8" s="9"/>
      <c r="D8" s="9"/>
      <c r="E8" s="9"/>
      <c r="F8" s="9"/>
      <c r="G8" s="9"/>
      <c r="H8" s="9"/>
      <c r="I8" s="9"/>
    </row>
    <row r="9" spans="1:9" ht="25.5">
      <c r="A9" s="5" t="s">
        <v>12</v>
      </c>
      <c r="B9" s="9"/>
      <c r="C9" s="9"/>
      <c r="D9" s="9"/>
      <c r="E9" s="9"/>
      <c r="F9" s="9"/>
      <c r="G9" s="9"/>
      <c r="H9" s="9"/>
      <c r="I9" s="9"/>
    </row>
    <row r="10" spans="1:11" ht="25.5">
      <c r="A10" s="5" t="s">
        <v>13</v>
      </c>
      <c r="B10" s="9">
        <v>1</v>
      </c>
      <c r="C10" s="9">
        <v>2</v>
      </c>
      <c r="D10" s="9">
        <v>3</v>
      </c>
      <c r="E10" s="9"/>
      <c r="F10" s="9">
        <v>1</v>
      </c>
      <c r="G10" s="9">
        <v>7</v>
      </c>
      <c r="H10" s="9"/>
      <c r="I10" s="9"/>
      <c r="K10" s="14" t="b">
        <f>G11+H11+I11='K1'!G16</f>
        <v>1</v>
      </c>
    </row>
    <row r="11" spans="1:11" ht="21" customHeight="1">
      <c r="A11" s="25" t="s">
        <v>19</v>
      </c>
      <c r="B11" s="8">
        <f aca="true" t="shared" si="0" ref="B11:I11">SUM(B7:B10)</f>
        <v>1</v>
      </c>
      <c r="C11" s="8">
        <f t="shared" si="0"/>
        <v>2</v>
      </c>
      <c r="D11" s="8">
        <f t="shared" si="0"/>
        <v>3</v>
      </c>
      <c r="E11" s="8">
        <f t="shared" si="0"/>
        <v>0</v>
      </c>
      <c r="F11" s="8">
        <f t="shared" si="0"/>
        <v>1</v>
      </c>
      <c r="G11" s="8">
        <f t="shared" si="0"/>
        <v>7</v>
      </c>
      <c r="H11" s="8">
        <f t="shared" si="0"/>
        <v>0</v>
      </c>
      <c r="I11" s="8">
        <f t="shared" si="0"/>
        <v>0</v>
      </c>
      <c r="K11" s="14" t="b">
        <f>B11+C11+D11+E11+F11='K1'!G16</f>
        <v>1</v>
      </c>
    </row>
    <row r="12" ht="12.75">
      <c r="K12" s="13"/>
    </row>
    <row r="13" spans="1:11" ht="25.5" customHeight="1">
      <c r="A13" s="4" t="s">
        <v>46</v>
      </c>
      <c r="K13" s="13"/>
    </row>
    <row r="14" spans="1:11" ht="29.25" customHeight="1">
      <c r="A14" s="155" t="s">
        <v>21</v>
      </c>
      <c r="B14" s="155" t="s">
        <v>47</v>
      </c>
      <c r="C14" s="155" t="s">
        <v>48</v>
      </c>
      <c r="D14" s="155"/>
      <c r="E14" s="155"/>
      <c r="F14" s="155"/>
      <c r="G14" s="155"/>
      <c r="H14" s="155" t="s">
        <v>49</v>
      </c>
      <c r="I14" s="155"/>
      <c r="K14" s="13"/>
    </row>
    <row r="15" spans="1:11" ht="51">
      <c r="A15" s="155"/>
      <c r="B15" s="155"/>
      <c r="C15" s="16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5" t="s">
        <v>55</v>
      </c>
      <c r="I15" s="5" t="s">
        <v>56</v>
      </c>
      <c r="K15" s="13"/>
    </row>
    <row r="16" spans="1:11" ht="12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K16" s="13"/>
    </row>
    <row r="17" spans="1:11" ht="25.5">
      <c r="A17" s="5" t="s">
        <v>10</v>
      </c>
      <c r="B17" s="8">
        <f>G7</f>
        <v>0</v>
      </c>
      <c r="C17" s="9"/>
      <c r="D17" s="9"/>
      <c r="E17" s="9"/>
      <c r="F17" s="9"/>
      <c r="G17" s="9"/>
      <c r="H17" s="9"/>
      <c r="I17" s="9"/>
      <c r="K17" s="14" t="b">
        <f>F17+E17+D17+C17=B17</f>
        <v>1</v>
      </c>
    </row>
    <row r="18" spans="1:11" ht="25.5">
      <c r="A18" s="5" t="s">
        <v>11</v>
      </c>
      <c r="B18" s="8">
        <f>G8</f>
        <v>0</v>
      </c>
      <c r="C18" s="9"/>
      <c r="D18" s="9"/>
      <c r="E18" s="9"/>
      <c r="F18" s="9"/>
      <c r="G18" s="9"/>
      <c r="H18" s="9"/>
      <c r="I18" s="9"/>
      <c r="K18" s="14" t="b">
        <f>F18+E18+D18+C18=B18</f>
        <v>1</v>
      </c>
    </row>
    <row r="19" spans="1:11" ht="25.5">
      <c r="A19" s="5" t="s">
        <v>12</v>
      </c>
      <c r="B19" s="8">
        <f>G9</f>
        <v>0</v>
      </c>
      <c r="C19" s="9"/>
      <c r="D19" s="9"/>
      <c r="E19" s="9"/>
      <c r="F19" s="9"/>
      <c r="G19" s="9"/>
      <c r="H19" s="9"/>
      <c r="I19" s="9"/>
      <c r="K19" s="14" t="b">
        <f>F19+E19+D19+C19=B19</f>
        <v>1</v>
      </c>
    </row>
    <row r="20" spans="1:11" ht="25.5">
      <c r="A20" s="5" t="s">
        <v>13</v>
      </c>
      <c r="B20" s="8">
        <f>G10</f>
        <v>7</v>
      </c>
      <c r="C20" s="9">
        <v>1</v>
      </c>
      <c r="D20" s="9">
        <v>2</v>
      </c>
      <c r="E20" s="9">
        <v>2</v>
      </c>
      <c r="F20" s="9">
        <v>2</v>
      </c>
      <c r="G20" s="9"/>
      <c r="H20" s="9"/>
      <c r="I20" s="9"/>
      <c r="K20" s="14" t="b">
        <f>F20+E20+D20+C20=B20</f>
        <v>1</v>
      </c>
    </row>
    <row r="21" spans="1:9" ht="25.5" customHeight="1">
      <c r="A21" s="11" t="s">
        <v>19</v>
      </c>
      <c r="B21" s="8">
        <f aca="true" t="shared" si="1" ref="B21:I21">SUM(B17:B20)</f>
        <v>7</v>
      </c>
      <c r="C21" s="8">
        <f t="shared" si="1"/>
        <v>1</v>
      </c>
      <c r="D21" s="8">
        <f t="shared" si="1"/>
        <v>2</v>
      </c>
      <c r="E21" s="8">
        <f t="shared" si="1"/>
        <v>2</v>
      </c>
      <c r="F21" s="8">
        <f t="shared" si="1"/>
        <v>2</v>
      </c>
      <c r="G21" s="8">
        <f t="shared" si="1"/>
        <v>0</v>
      </c>
      <c r="H21" s="8">
        <f t="shared" si="1"/>
        <v>0</v>
      </c>
      <c r="I21" s="8">
        <f t="shared" si="1"/>
        <v>0</v>
      </c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</sheetData>
  <sheetProtection sheet="1"/>
  <mergeCells count="7">
    <mergeCell ref="A4:A5"/>
    <mergeCell ref="B4:F4"/>
    <mergeCell ref="G4:I4"/>
    <mergeCell ref="A14:A15"/>
    <mergeCell ref="B14:B15"/>
    <mergeCell ref="C14:G14"/>
    <mergeCell ref="H14:I14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16.25390625" style="0" customWidth="1"/>
    <col min="2" max="2" width="8.75390625" style="0" customWidth="1"/>
    <col min="3" max="7" width="9.75390625" style="0" customWidth="1"/>
    <col min="8" max="8" width="8.75390625" style="0" customWidth="1"/>
    <col min="9" max="13" width="9.75390625" style="0" customWidth="1"/>
    <col min="14" max="14" width="8.75390625" style="0" customWidth="1"/>
    <col min="15" max="15" width="9.75390625" style="0" customWidth="1"/>
    <col min="16" max="16" width="8.75390625" style="0" customWidth="1"/>
    <col min="17" max="17" width="9.75390625" style="0" customWidth="1"/>
  </cols>
  <sheetData>
    <row r="1" ht="24" customHeight="1">
      <c r="A1" s="4" t="s">
        <v>57</v>
      </c>
    </row>
    <row r="2" spans="1:17" ht="55.5" customHeight="1">
      <c r="A2" s="155" t="s">
        <v>58</v>
      </c>
      <c r="B2" s="155" t="s">
        <v>59</v>
      </c>
      <c r="C2" s="155"/>
      <c r="D2" s="155"/>
      <c r="E2" s="155"/>
      <c r="F2" s="155"/>
      <c r="G2" s="155"/>
      <c r="H2" s="155" t="s">
        <v>60</v>
      </c>
      <c r="I2" s="155"/>
      <c r="J2" s="155"/>
      <c r="K2" s="155"/>
      <c r="L2" s="155"/>
      <c r="M2" s="155"/>
      <c r="N2" s="155" t="s">
        <v>61</v>
      </c>
      <c r="O2" s="155"/>
      <c r="P2" s="155" t="s">
        <v>62</v>
      </c>
      <c r="Q2" s="155"/>
    </row>
    <row r="3" spans="1:17" ht="27" customHeight="1">
      <c r="A3" s="155"/>
      <c r="B3" s="155" t="s">
        <v>63</v>
      </c>
      <c r="C3" s="155" t="s">
        <v>8</v>
      </c>
      <c r="D3" s="155"/>
      <c r="E3" s="155" t="s">
        <v>64</v>
      </c>
      <c r="F3" s="155" t="s">
        <v>8</v>
      </c>
      <c r="G3" s="155"/>
      <c r="H3" s="155" t="s">
        <v>63</v>
      </c>
      <c r="I3" s="155" t="s">
        <v>8</v>
      </c>
      <c r="J3" s="155"/>
      <c r="K3" s="155" t="s">
        <v>64</v>
      </c>
      <c r="L3" s="155" t="s">
        <v>8</v>
      </c>
      <c r="M3" s="155"/>
      <c r="N3" s="155" t="s">
        <v>63</v>
      </c>
      <c r="O3" s="155" t="s">
        <v>64</v>
      </c>
      <c r="P3" s="155" t="s">
        <v>63</v>
      </c>
      <c r="Q3" s="155" t="s">
        <v>64</v>
      </c>
    </row>
    <row r="4" spans="1:17" ht="63.75">
      <c r="A4" s="155"/>
      <c r="B4" s="155"/>
      <c r="C4" s="5" t="s">
        <v>65</v>
      </c>
      <c r="D4" s="5" t="s">
        <v>66</v>
      </c>
      <c r="E4" s="155"/>
      <c r="F4" s="5" t="s">
        <v>65</v>
      </c>
      <c r="G4" s="5" t="s">
        <v>66</v>
      </c>
      <c r="H4" s="155"/>
      <c r="I4" s="5" t="s">
        <v>65</v>
      </c>
      <c r="J4" s="5" t="s">
        <v>66</v>
      </c>
      <c r="K4" s="155"/>
      <c r="L4" s="5" t="s">
        <v>65</v>
      </c>
      <c r="M4" s="5" t="s">
        <v>66</v>
      </c>
      <c r="N4" s="155"/>
      <c r="O4" s="155"/>
      <c r="P4" s="155"/>
      <c r="Q4" s="155"/>
    </row>
    <row r="5" spans="1:17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</row>
    <row r="6" spans="1:17" ht="25.5" customHeight="1">
      <c r="A6" s="26" t="s">
        <v>10</v>
      </c>
      <c r="B6" s="8">
        <f>C6+D6</f>
        <v>0</v>
      </c>
      <c r="C6" s="9"/>
      <c r="D6" s="9"/>
      <c r="E6" s="8">
        <f>F6+G6</f>
        <v>0</v>
      </c>
      <c r="F6" s="9"/>
      <c r="G6" s="9"/>
      <c r="H6" s="8">
        <f>I6+J6</f>
        <v>0</v>
      </c>
      <c r="I6" s="9"/>
      <c r="J6" s="9"/>
      <c r="K6" s="8">
        <f>L6+M6</f>
        <v>0</v>
      </c>
      <c r="L6" s="9"/>
      <c r="M6" s="9"/>
      <c r="N6" s="9"/>
      <c r="O6" s="9"/>
      <c r="P6" s="9"/>
      <c r="Q6" s="9"/>
    </row>
    <row r="7" spans="1:17" ht="25.5">
      <c r="A7" s="26" t="s">
        <v>11</v>
      </c>
      <c r="B7" s="8">
        <f>C7+D7</f>
        <v>0</v>
      </c>
      <c r="C7" s="9"/>
      <c r="D7" s="9"/>
      <c r="E7" s="8">
        <f>F7+G7</f>
        <v>0</v>
      </c>
      <c r="F7" s="9"/>
      <c r="G7" s="9"/>
      <c r="H7" s="8">
        <f>I7+J7</f>
        <v>0</v>
      </c>
      <c r="I7" s="9"/>
      <c r="J7" s="9"/>
      <c r="K7" s="8">
        <f>L7+M7</f>
        <v>0</v>
      </c>
      <c r="L7" s="9"/>
      <c r="M7" s="9"/>
      <c r="N7" s="9"/>
      <c r="O7" s="9"/>
      <c r="P7" s="9"/>
      <c r="Q7" s="9"/>
    </row>
    <row r="8" spans="1:17" ht="25.5">
      <c r="A8" s="26" t="s">
        <v>12</v>
      </c>
      <c r="B8" s="8">
        <f>C8+D8</f>
        <v>0</v>
      </c>
      <c r="C8" s="9"/>
      <c r="D8" s="9"/>
      <c r="E8" s="8">
        <f>F8+G8</f>
        <v>0</v>
      </c>
      <c r="F8" s="9"/>
      <c r="G8" s="9"/>
      <c r="H8" s="8">
        <f>I8+J8</f>
        <v>0</v>
      </c>
      <c r="I8" s="9"/>
      <c r="J8" s="9"/>
      <c r="K8" s="8">
        <f>L8+M8</f>
        <v>0</v>
      </c>
      <c r="L8" s="9"/>
      <c r="M8" s="9"/>
      <c r="N8" s="9"/>
      <c r="O8" s="9"/>
      <c r="P8" s="9"/>
      <c r="Q8" s="9"/>
    </row>
    <row r="9" spans="1:17" ht="25.5">
      <c r="A9" s="26" t="s">
        <v>13</v>
      </c>
      <c r="B9" s="8">
        <f>C9+D9</f>
        <v>5</v>
      </c>
      <c r="C9" s="9"/>
      <c r="D9" s="9">
        <v>5</v>
      </c>
      <c r="E9" s="8">
        <f>F9+G9</f>
        <v>1</v>
      </c>
      <c r="F9" s="9"/>
      <c r="G9" s="9">
        <v>1</v>
      </c>
      <c r="H9" s="8">
        <f>I9+J9</f>
        <v>0</v>
      </c>
      <c r="I9" s="9"/>
      <c r="J9" s="9"/>
      <c r="K9" s="8">
        <f>L9+M9</f>
        <v>0</v>
      </c>
      <c r="L9" s="9"/>
      <c r="M9" s="9"/>
      <c r="N9" s="9"/>
      <c r="O9" s="9"/>
      <c r="P9" s="9">
        <v>9</v>
      </c>
      <c r="Q9" s="9">
        <v>5</v>
      </c>
    </row>
    <row r="10" spans="1:17" ht="26.25" customHeight="1">
      <c r="A10" s="11" t="s">
        <v>19</v>
      </c>
      <c r="B10" s="27">
        <f aca="true" t="shared" si="0" ref="B10:Q10">SUM(B6:B9)</f>
        <v>5</v>
      </c>
      <c r="C10" s="27">
        <f t="shared" si="0"/>
        <v>0</v>
      </c>
      <c r="D10" s="27">
        <f t="shared" si="0"/>
        <v>5</v>
      </c>
      <c r="E10" s="27">
        <f t="shared" si="0"/>
        <v>1</v>
      </c>
      <c r="F10" s="27">
        <f t="shared" si="0"/>
        <v>0</v>
      </c>
      <c r="G10" s="27">
        <f t="shared" si="0"/>
        <v>1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0"/>
        <v>0</v>
      </c>
      <c r="P10" s="27">
        <f t="shared" si="0"/>
        <v>9</v>
      </c>
      <c r="Q10" s="27">
        <f t="shared" si="0"/>
        <v>5</v>
      </c>
    </row>
    <row r="13" ht="12.75">
      <c r="B13" s="28" t="e">
        <f>B6/'K1'!C16</f>
        <v>#DIV/0!</v>
      </c>
    </row>
    <row r="14" ht="12.75">
      <c r="B14" s="28" t="e">
        <f>B7/'K1'!D16</f>
        <v>#DIV/0!</v>
      </c>
    </row>
    <row r="15" ht="12.75">
      <c r="B15" s="28" t="e">
        <f>B8/'K1'!E16</f>
        <v>#DIV/0!</v>
      </c>
    </row>
    <row r="16" ht="12.75">
      <c r="B16" s="28">
        <f>B9/'K1'!F16</f>
        <v>0.5</v>
      </c>
    </row>
    <row r="17" ht="12.75">
      <c r="B17" s="28"/>
    </row>
  </sheetData>
  <sheetProtection sheet="1"/>
  <mergeCells count="17">
    <mergeCell ref="Q3:Q4"/>
    <mergeCell ref="I3:J3"/>
    <mergeCell ref="K3:K4"/>
    <mergeCell ref="L3:M3"/>
    <mergeCell ref="N3:N4"/>
    <mergeCell ref="O3:O4"/>
    <mergeCell ref="P3:P4"/>
    <mergeCell ref="A2:A4"/>
    <mergeCell ref="B2:G2"/>
    <mergeCell ref="H2:M2"/>
    <mergeCell ref="N2:O2"/>
    <mergeCell ref="P2:Q2"/>
    <mergeCell ref="B3:B4"/>
    <mergeCell ref="C3:D3"/>
    <mergeCell ref="E3:E4"/>
    <mergeCell ref="F3:G3"/>
    <mergeCell ref="H3:H4"/>
  </mergeCells>
  <printOptions horizontalCentered="1"/>
  <pageMargins left="0.19652777777777777" right="0.19652777777777777" top="0.7875" bottom="0.7875" header="0.5118055555555555" footer="0.5118055555555555"/>
  <pageSetup fitToHeight="1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1" sqref="A1:M22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6" width="11.75390625" style="0" customWidth="1"/>
    <col min="7" max="7" width="10.875" style="0" customWidth="1"/>
    <col min="8" max="8" width="10.75390625" style="0" customWidth="1"/>
    <col min="9" max="9" width="12.25390625" style="0" customWidth="1"/>
    <col min="10" max="10" width="10.875" style="0" customWidth="1"/>
    <col min="11" max="11" width="12.875" style="0" customWidth="1"/>
    <col min="12" max="12" width="17.25390625" style="0" customWidth="1"/>
    <col min="13" max="13" width="11.75390625" style="0" customWidth="1"/>
    <col min="14" max="14" width="2.00390625" style="0" customWidth="1"/>
  </cols>
  <sheetData>
    <row r="1" ht="20.25" customHeight="1">
      <c r="A1" s="4" t="s">
        <v>67</v>
      </c>
    </row>
    <row r="2" spans="1:13" ht="24" customHeight="1">
      <c r="A2" s="155" t="s">
        <v>68</v>
      </c>
      <c r="B2" s="162" t="s">
        <v>69</v>
      </c>
      <c r="C2" s="162"/>
      <c r="D2" s="162"/>
      <c r="E2" s="162"/>
      <c r="F2" s="162"/>
      <c r="G2" s="163" t="s">
        <v>70</v>
      </c>
      <c r="H2" s="163"/>
      <c r="I2" s="163"/>
      <c r="J2" s="163"/>
      <c r="K2" s="163"/>
      <c r="L2" s="163"/>
      <c r="M2" s="163"/>
    </row>
    <row r="3" spans="1:13" ht="19.5" customHeight="1">
      <c r="A3" s="155"/>
      <c r="B3" s="155" t="s">
        <v>71</v>
      </c>
      <c r="C3" s="162" t="s">
        <v>8</v>
      </c>
      <c r="D3" s="162"/>
      <c r="E3" s="162"/>
      <c r="F3" s="162"/>
      <c r="G3" s="163" t="s">
        <v>72</v>
      </c>
      <c r="H3" s="155" t="s">
        <v>73</v>
      </c>
      <c r="I3" s="155" t="s">
        <v>74</v>
      </c>
      <c r="J3" s="155" t="s">
        <v>75</v>
      </c>
      <c r="K3" s="155" t="s">
        <v>8</v>
      </c>
      <c r="L3" s="155"/>
      <c r="M3" s="164" t="s">
        <v>76</v>
      </c>
    </row>
    <row r="4" spans="1:13" ht="125.25" customHeight="1">
      <c r="A4" s="155"/>
      <c r="B4" s="155"/>
      <c r="C4" s="5" t="s">
        <v>10</v>
      </c>
      <c r="D4" s="5" t="s">
        <v>11</v>
      </c>
      <c r="E4" s="5" t="s">
        <v>12</v>
      </c>
      <c r="F4" s="24" t="s">
        <v>13</v>
      </c>
      <c r="G4" s="163"/>
      <c r="H4" s="155"/>
      <c r="I4" s="155"/>
      <c r="J4" s="155"/>
      <c r="K4" s="5" t="s">
        <v>77</v>
      </c>
      <c r="L4" s="5" t="s">
        <v>78</v>
      </c>
      <c r="M4" s="164"/>
    </row>
    <row r="5" spans="1:13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30">
        <v>6</v>
      </c>
      <c r="G5" s="31">
        <v>7</v>
      </c>
      <c r="H5" s="6">
        <v>8</v>
      </c>
      <c r="I5" s="6">
        <v>9</v>
      </c>
      <c r="J5" s="6">
        <v>10</v>
      </c>
      <c r="K5" s="32" t="s">
        <v>79</v>
      </c>
      <c r="L5" s="32" t="s">
        <v>80</v>
      </c>
      <c r="M5" s="6">
        <v>11</v>
      </c>
    </row>
    <row r="6" spans="1:15" ht="16.5" customHeight="1">
      <c r="A6" s="7" t="s">
        <v>14</v>
      </c>
      <c r="B6" s="8">
        <f>C6+D6+E6+F6</f>
        <v>0</v>
      </c>
      <c r="C6" s="9"/>
      <c r="D6" s="9"/>
      <c r="E6" s="9"/>
      <c r="F6" s="33"/>
      <c r="G6" s="34"/>
      <c r="H6" s="9"/>
      <c r="I6" s="9"/>
      <c r="J6" s="9"/>
      <c r="K6" s="9"/>
      <c r="L6" s="9"/>
      <c r="M6" s="9"/>
      <c r="O6" s="14" t="b">
        <f>B6=G6+H6+I6+J6+M6</f>
        <v>1</v>
      </c>
    </row>
    <row r="7" spans="1:15" ht="16.5" customHeight="1">
      <c r="A7" s="7" t="s">
        <v>15</v>
      </c>
      <c r="B7" s="8">
        <f>C7+D7+E7+F7</f>
        <v>1</v>
      </c>
      <c r="C7" s="9"/>
      <c r="D7" s="9"/>
      <c r="E7" s="9"/>
      <c r="F7" s="33">
        <v>1</v>
      </c>
      <c r="G7" s="34">
        <v>1</v>
      </c>
      <c r="H7" s="9"/>
      <c r="I7" s="9"/>
      <c r="J7" s="9"/>
      <c r="K7" s="9"/>
      <c r="L7" s="9"/>
      <c r="M7" s="9"/>
      <c r="O7" s="14" t="b">
        <f>B7=G7+H7+I7+J7+M7</f>
        <v>1</v>
      </c>
    </row>
    <row r="8" spans="1:15" ht="16.5" customHeight="1">
      <c r="A8" s="7" t="s">
        <v>16</v>
      </c>
      <c r="B8" s="8">
        <f>C8+D8+E8+F8</f>
        <v>0</v>
      </c>
      <c r="C8" s="9"/>
      <c r="D8" s="9"/>
      <c r="E8" s="9"/>
      <c r="F8" s="33"/>
      <c r="G8" s="34"/>
      <c r="H8" s="9"/>
      <c r="I8" s="9"/>
      <c r="J8" s="9"/>
      <c r="K8" s="9"/>
      <c r="L8" s="9"/>
      <c r="M8" s="9"/>
      <c r="O8" s="14" t="b">
        <f>B8=G8+H8+I8+J8+M8</f>
        <v>1</v>
      </c>
    </row>
    <row r="9" spans="1:15" ht="16.5" customHeight="1">
      <c r="A9" s="10" t="s">
        <v>17</v>
      </c>
      <c r="B9" s="8">
        <f>C9+D9+E9+F9</f>
        <v>3</v>
      </c>
      <c r="C9" s="9"/>
      <c r="D9" s="9"/>
      <c r="E9" s="9"/>
      <c r="F9" s="33">
        <v>3</v>
      </c>
      <c r="G9" s="34">
        <v>3</v>
      </c>
      <c r="H9" s="9"/>
      <c r="I9" s="9"/>
      <c r="J9" s="9"/>
      <c r="K9" s="9"/>
      <c r="L9" s="9"/>
      <c r="M9" s="9"/>
      <c r="O9" s="14" t="b">
        <f>B9=G9+H9+I9+J9+M9</f>
        <v>1</v>
      </c>
    </row>
    <row r="10" spans="1:15" ht="16.5" customHeight="1">
      <c r="A10" s="10" t="s">
        <v>18</v>
      </c>
      <c r="B10" s="8">
        <f>C10+D10+E10+F10</f>
        <v>1</v>
      </c>
      <c r="C10" s="9"/>
      <c r="D10" s="9"/>
      <c r="E10" s="9"/>
      <c r="F10" s="33">
        <v>1</v>
      </c>
      <c r="G10" s="34">
        <v>1</v>
      </c>
      <c r="H10" s="9"/>
      <c r="I10" s="9"/>
      <c r="J10" s="9"/>
      <c r="K10" s="9"/>
      <c r="L10" s="9"/>
      <c r="M10" s="9"/>
      <c r="O10" s="14" t="b">
        <f>B10=G10+H10+I10+J10+M10</f>
        <v>1</v>
      </c>
    </row>
    <row r="11" spans="1:15" ht="28.5" customHeight="1">
      <c r="A11" s="11" t="s">
        <v>19</v>
      </c>
      <c r="B11" s="8">
        <f aca="true" t="shared" si="0" ref="B11:M11">SUM(B6:B10)</f>
        <v>5</v>
      </c>
      <c r="C11" s="8">
        <f t="shared" si="0"/>
        <v>0</v>
      </c>
      <c r="D11" s="8">
        <f t="shared" si="0"/>
        <v>0</v>
      </c>
      <c r="E11" s="8">
        <f t="shared" si="0"/>
        <v>0</v>
      </c>
      <c r="F11" s="35">
        <f t="shared" si="0"/>
        <v>5</v>
      </c>
      <c r="G11" s="36">
        <f t="shared" si="0"/>
        <v>5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O11" s="14" t="b">
        <f>IF('K9'!I16&gt;0,C16&gt;0,C16=0)</f>
        <v>1</v>
      </c>
    </row>
    <row r="12" spans="1:15" ht="23.25" customHeight="1">
      <c r="A12" s="4" t="s">
        <v>81</v>
      </c>
      <c r="O12" s="37"/>
    </row>
    <row r="13" spans="1:7" ht="23.25" customHeight="1">
      <c r="A13" s="155" t="s">
        <v>82</v>
      </c>
      <c r="B13" s="155"/>
      <c r="C13" s="155" t="s">
        <v>83</v>
      </c>
      <c r="D13" s="165" t="s">
        <v>84</v>
      </c>
      <c r="E13" s="165"/>
      <c r="F13" s="165"/>
      <c r="G13" s="165"/>
    </row>
    <row r="14" spans="1:7" ht="28.5" customHeight="1">
      <c r="A14" s="155"/>
      <c r="B14" s="155"/>
      <c r="C14" s="155"/>
      <c r="D14" s="5" t="s">
        <v>10</v>
      </c>
      <c r="E14" s="5" t="s">
        <v>11</v>
      </c>
      <c r="F14" s="5" t="s">
        <v>12</v>
      </c>
      <c r="G14" s="5" t="s">
        <v>13</v>
      </c>
    </row>
    <row r="15" spans="1:7" ht="121.5" customHeight="1">
      <c r="A15" s="155" t="s">
        <v>85</v>
      </c>
      <c r="B15" s="155"/>
      <c r="C15" s="8">
        <f>D15+E15+F15+G15</f>
        <v>0</v>
      </c>
      <c r="D15" s="9"/>
      <c r="E15" s="9"/>
      <c r="F15" s="9"/>
      <c r="G15" s="9"/>
    </row>
    <row r="16" spans="1:7" ht="93" customHeight="1">
      <c r="A16" s="155" t="s">
        <v>86</v>
      </c>
      <c r="B16" s="155"/>
      <c r="C16" s="8">
        <f>D16+E16+F16+G16</f>
        <v>0</v>
      </c>
      <c r="D16" s="9"/>
      <c r="E16" s="9"/>
      <c r="F16" s="9"/>
      <c r="G16" s="9"/>
    </row>
    <row r="17" ht="4.5" customHeight="1"/>
    <row r="19" spans="1:13" ht="16.5" customHeight="1">
      <c r="A19" s="23" t="s">
        <v>424</v>
      </c>
      <c r="B19" s="23"/>
      <c r="C19" s="23"/>
      <c r="D19" s="23"/>
      <c r="E19" s="23"/>
      <c r="F19" s="23"/>
      <c r="G19" s="23"/>
      <c r="H19" s="23"/>
      <c r="I19" s="23"/>
      <c r="J19" s="23" t="s">
        <v>425</v>
      </c>
      <c r="K19" s="23"/>
      <c r="L19" s="23"/>
      <c r="M19" s="23"/>
    </row>
    <row r="20" spans="1:13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2" customHeight="1">
      <c r="A21" s="23" t="s">
        <v>426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ht="15">
      <c r="A22" s="38"/>
    </row>
  </sheetData>
  <sheetProtection sheet="1"/>
  <mergeCells count="16">
    <mergeCell ref="M3:M4"/>
    <mergeCell ref="A13:B14"/>
    <mergeCell ref="C13:C14"/>
    <mergeCell ref="D13:G13"/>
    <mergeCell ref="A15:B15"/>
    <mergeCell ref="A16:B16"/>
    <mergeCell ref="A2:A4"/>
    <mergeCell ref="B2:F2"/>
    <mergeCell ref="G2:M2"/>
    <mergeCell ref="B3:B4"/>
    <mergeCell ref="C3:F3"/>
    <mergeCell ref="G3:G4"/>
    <mergeCell ref="H3:H4"/>
    <mergeCell ref="I3:I4"/>
    <mergeCell ref="J3:J4"/>
    <mergeCell ref="K3:L3"/>
  </mergeCells>
  <printOptions horizontalCentered="1"/>
  <pageMargins left="0.19652777777777777" right="0.19652777777777777" top="0" bottom="0" header="0.5118055555555555" footer="0.5118055555555555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pane ySplit="7" topLeftCell="A31" activePane="bottomLeft" state="frozen"/>
      <selection pane="topLeft" activeCell="A1" sqref="A1"/>
      <selection pane="bottomLeft" activeCell="A1" sqref="A1:H50"/>
    </sheetView>
  </sheetViews>
  <sheetFormatPr defaultColWidth="9.00390625" defaultRowHeight="12.75"/>
  <cols>
    <col min="1" max="1" width="5.625" style="0" customWidth="1"/>
    <col min="2" max="2" width="5.375" style="0" customWidth="1"/>
    <col min="3" max="3" width="55.375" style="0" customWidth="1"/>
    <col min="5" max="5" width="13.75390625" style="0" customWidth="1"/>
    <col min="6" max="6" width="14.625" style="0" customWidth="1"/>
    <col min="7" max="8" width="13.75390625" style="0" customWidth="1"/>
    <col min="9" max="9" width="4.25390625" style="0" customWidth="1"/>
  </cols>
  <sheetData>
    <row r="1" spans="2:8" ht="15">
      <c r="B1" s="158" t="s">
        <v>0</v>
      </c>
      <c r="C1" s="158"/>
      <c r="D1" s="158"/>
      <c r="E1" s="158"/>
      <c r="F1" s="158"/>
      <c r="G1" s="158"/>
      <c r="H1" s="158"/>
    </row>
    <row r="2" spans="2:8" ht="12.75">
      <c r="B2" s="168" t="s">
        <v>88</v>
      </c>
      <c r="C2" s="168"/>
      <c r="D2" s="168"/>
      <c r="E2" s="168"/>
      <c r="F2" s="168"/>
      <c r="G2" s="169">
        <f>'K1'!J3</f>
        <v>43831</v>
      </c>
      <c r="H2" s="169"/>
    </row>
    <row r="3" ht="8.25" customHeight="1"/>
    <row r="4" ht="15">
      <c r="H4" s="38" t="s">
        <v>89</v>
      </c>
    </row>
    <row r="5" ht="7.5" customHeight="1"/>
    <row r="6" spans="1:8" ht="27" customHeight="1">
      <c r="A6" s="5" t="s">
        <v>90</v>
      </c>
      <c r="B6" s="155" t="s">
        <v>82</v>
      </c>
      <c r="C6" s="155"/>
      <c r="D6" s="5" t="s">
        <v>83</v>
      </c>
      <c r="E6" s="5" t="s">
        <v>10</v>
      </c>
      <c r="F6" s="5" t="s">
        <v>11</v>
      </c>
      <c r="G6" s="5" t="s">
        <v>12</v>
      </c>
      <c r="H6" s="5" t="s">
        <v>13</v>
      </c>
    </row>
    <row r="7" spans="1:8" ht="12.75">
      <c r="A7" s="39">
        <v>1</v>
      </c>
      <c r="B7" s="30"/>
      <c r="C7" s="18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</row>
    <row r="8" spans="1:8" ht="25.5" customHeight="1">
      <c r="A8" s="40">
        <v>1</v>
      </c>
      <c r="B8" s="170" t="s">
        <v>91</v>
      </c>
      <c r="C8" s="170"/>
      <c r="D8" s="27">
        <f>E8+F8+G8+H8</f>
        <v>1</v>
      </c>
      <c r="E8" s="42"/>
      <c r="F8" s="42"/>
      <c r="G8" s="42"/>
      <c r="H8" s="42">
        <v>1</v>
      </c>
    </row>
    <row r="9" spans="1:11" ht="25.5" customHeight="1">
      <c r="A9" s="40">
        <v>2</v>
      </c>
      <c r="B9" s="166" t="s">
        <v>92</v>
      </c>
      <c r="C9" s="166"/>
      <c r="D9" s="27">
        <f>SUM(D10:D20)</f>
        <v>1</v>
      </c>
      <c r="E9" s="27">
        <f>SUM(E10:E20)</f>
        <v>0</v>
      </c>
      <c r="F9" s="27">
        <f>SUM(F10:F20)</f>
        <v>0</v>
      </c>
      <c r="G9" s="27">
        <f>SUM(G10:G20)</f>
        <v>0</v>
      </c>
      <c r="H9" s="27">
        <f>SUM(H10:H20)</f>
        <v>1</v>
      </c>
      <c r="J9" s="43" t="b">
        <f>IF(E9&gt;0,E8&gt;0,TRUE)</f>
        <v>1</v>
      </c>
      <c r="K9" s="43" t="b">
        <f>E8&gt;=SUM(E10:E20)</f>
        <v>1</v>
      </c>
    </row>
    <row r="10" spans="1:11" ht="25.5" customHeight="1">
      <c r="A10" s="44" t="s">
        <v>93</v>
      </c>
      <c r="B10" s="24"/>
      <c r="C10" s="45" t="s">
        <v>94</v>
      </c>
      <c r="D10" s="27">
        <f aca="true" t="shared" si="0" ref="D10:D20">E10+F10+G10+H10</f>
        <v>1</v>
      </c>
      <c r="E10" s="42"/>
      <c r="F10" s="42"/>
      <c r="G10" s="42"/>
      <c r="H10" s="42">
        <v>1</v>
      </c>
      <c r="J10" s="43" t="b">
        <f>IF(F9&gt;0,F8&gt;0,TRUE)</f>
        <v>1</v>
      </c>
      <c r="K10" s="43" t="b">
        <f>F8&gt;=SUM(F10:F20)</f>
        <v>1</v>
      </c>
    </row>
    <row r="11" spans="1:11" ht="25.5" customHeight="1">
      <c r="A11" s="44" t="s">
        <v>95</v>
      </c>
      <c r="B11" s="24"/>
      <c r="C11" s="45" t="s">
        <v>96</v>
      </c>
      <c r="D11" s="27">
        <f t="shared" si="0"/>
        <v>0</v>
      </c>
      <c r="E11" s="42"/>
      <c r="F11" s="42"/>
      <c r="G11" s="42"/>
      <c r="H11" s="42"/>
      <c r="J11" s="43" t="b">
        <f>IF(G9&gt;0,G8&gt;0,TRUE)</f>
        <v>1</v>
      </c>
      <c r="K11" s="43" t="b">
        <f>G8&gt;=SUM(G10:G20)</f>
        <v>1</v>
      </c>
    </row>
    <row r="12" spans="1:11" ht="25.5" customHeight="1">
      <c r="A12" s="44" t="s">
        <v>97</v>
      </c>
      <c r="B12" s="24"/>
      <c r="C12" s="45" t="s">
        <v>98</v>
      </c>
      <c r="D12" s="27">
        <f t="shared" si="0"/>
        <v>0</v>
      </c>
      <c r="E12" s="42"/>
      <c r="F12" s="42"/>
      <c r="G12" s="42"/>
      <c r="H12" s="42"/>
      <c r="J12" s="43" t="b">
        <f>IF(H9&gt;0,H8&gt;0,TRUE)</f>
        <v>1</v>
      </c>
      <c r="K12" s="43" t="b">
        <f>H8&gt;=SUM(H10:H20)</f>
        <v>1</v>
      </c>
    </row>
    <row r="13" spans="1:8" ht="25.5" customHeight="1">
      <c r="A13" s="44" t="s">
        <v>99</v>
      </c>
      <c r="B13" s="24"/>
      <c r="C13" s="45" t="s">
        <v>100</v>
      </c>
      <c r="D13" s="27">
        <f t="shared" si="0"/>
        <v>0</v>
      </c>
      <c r="E13" s="42"/>
      <c r="F13" s="42"/>
      <c r="G13" s="42"/>
      <c r="H13" s="42"/>
    </row>
    <row r="14" spans="1:8" ht="25.5" customHeight="1">
      <c r="A14" s="44" t="s">
        <v>101</v>
      </c>
      <c r="B14" s="24"/>
      <c r="C14" s="45" t="s">
        <v>102</v>
      </c>
      <c r="D14" s="27">
        <f t="shared" si="0"/>
        <v>0</v>
      </c>
      <c r="E14" s="42"/>
      <c r="F14" s="42"/>
      <c r="G14" s="42"/>
      <c r="H14" s="42"/>
    </row>
    <row r="15" spans="1:8" ht="25.5" customHeight="1">
      <c r="A15" s="44" t="s">
        <v>103</v>
      </c>
      <c r="B15" s="24"/>
      <c r="C15" s="45" t="s">
        <v>104</v>
      </c>
      <c r="D15" s="27">
        <f t="shared" si="0"/>
        <v>0</v>
      </c>
      <c r="E15" s="42"/>
      <c r="F15" s="42"/>
      <c r="G15" s="42"/>
      <c r="H15" s="42"/>
    </row>
    <row r="16" spans="1:8" ht="25.5" customHeight="1">
      <c r="A16" s="44" t="s">
        <v>105</v>
      </c>
      <c r="B16" s="24"/>
      <c r="C16" s="45" t="s">
        <v>106</v>
      </c>
      <c r="D16" s="27">
        <f t="shared" si="0"/>
        <v>0</v>
      </c>
      <c r="E16" s="42"/>
      <c r="F16" s="42"/>
      <c r="G16" s="42"/>
      <c r="H16" s="42"/>
    </row>
    <row r="17" spans="1:8" ht="25.5" customHeight="1">
      <c r="A17" s="44" t="s">
        <v>107</v>
      </c>
      <c r="B17" s="24"/>
      <c r="C17" s="45" t="s">
        <v>108</v>
      </c>
      <c r="D17" s="27">
        <f t="shared" si="0"/>
        <v>0</v>
      </c>
      <c r="E17" s="42"/>
      <c r="F17" s="42"/>
      <c r="G17" s="42"/>
      <c r="H17" s="42"/>
    </row>
    <row r="18" spans="1:8" ht="25.5" customHeight="1">
      <c r="A18" s="44" t="s">
        <v>109</v>
      </c>
      <c r="B18" s="24"/>
      <c r="C18" s="46" t="s">
        <v>110</v>
      </c>
      <c r="D18" s="27">
        <f t="shared" si="0"/>
        <v>0</v>
      </c>
      <c r="E18" s="42"/>
      <c r="F18" s="42"/>
      <c r="G18" s="42"/>
      <c r="H18" s="42"/>
    </row>
    <row r="19" spans="1:8" ht="25.5" customHeight="1">
      <c r="A19" s="44" t="s">
        <v>111</v>
      </c>
      <c r="B19" s="24"/>
      <c r="C19" s="46" t="s">
        <v>112</v>
      </c>
      <c r="D19" s="27">
        <f t="shared" si="0"/>
        <v>0</v>
      </c>
      <c r="E19" s="42"/>
      <c r="F19" s="42"/>
      <c r="G19" s="42"/>
      <c r="H19" s="42"/>
    </row>
    <row r="20" spans="1:8" ht="25.5" customHeight="1">
      <c r="A20" s="44" t="s">
        <v>113</v>
      </c>
      <c r="B20" s="24"/>
      <c r="C20" s="46" t="s">
        <v>114</v>
      </c>
      <c r="D20" s="27">
        <f t="shared" si="0"/>
        <v>0</v>
      </c>
      <c r="E20" s="42"/>
      <c r="F20" s="42"/>
      <c r="G20" s="42"/>
      <c r="H20" s="42"/>
    </row>
    <row r="21" spans="1:10" ht="25.5" customHeight="1">
      <c r="A21" s="40">
        <v>3</v>
      </c>
      <c r="B21" s="167" t="s">
        <v>115</v>
      </c>
      <c r="C21" s="167"/>
      <c r="D21" s="27">
        <f>D22+D23+D24+D25+D26</f>
        <v>1</v>
      </c>
      <c r="E21" s="27">
        <f>E22+E23+E24+E25+E26</f>
        <v>0</v>
      </c>
      <c r="F21" s="27">
        <f>F22+F23+F24+F25+F26</f>
        <v>0</v>
      </c>
      <c r="G21" s="27">
        <f>G22+G23+G24+G25+G26</f>
        <v>0</v>
      </c>
      <c r="H21" s="27">
        <f>H22+H23+H24+H25+H26</f>
        <v>1</v>
      </c>
      <c r="J21" s="43" t="b">
        <f>D21=D9</f>
        <v>1</v>
      </c>
    </row>
    <row r="22" spans="1:8" ht="19.5" customHeight="1">
      <c r="A22" s="44" t="s">
        <v>116</v>
      </c>
      <c r="B22" s="24"/>
      <c r="C22" s="47" t="s">
        <v>117</v>
      </c>
      <c r="D22" s="27">
        <f>E22+F22+G22+H22</f>
        <v>0</v>
      </c>
      <c r="E22" s="42"/>
      <c r="F22" s="42"/>
      <c r="G22" s="42"/>
      <c r="H22" s="42"/>
    </row>
    <row r="23" spans="1:8" ht="19.5" customHeight="1">
      <c r="A23" s="44" t="s">
        <v>118</v>
      </c>
      <c r="B23" s="24"/>
      <c r="C23" s="47" t="s">
        <v>39</v>
      </c>
      <c r="D23" s="27">
        <f>E23+F23+G23+H23</f>
        <v>0</v>
      </c>
      <c r="E23" s="42"/>
      <c r="F23" s="42"/>
      <c r="G23" s="42"/>
      <c r="H23" s="42"/>
    </row>
    <row r="24" spans="1:8" ht="19.5" customHeight="1">
      <c r="A24" s="44" t="s">
        <v>119</v>
      </c>
      <c r="B24" s="24"/>
      <c r="C24" s="47" t="s">
        <v>40</v>
      </c>
      <c r="D24" s="27">
        <f>E24+F24+G24+H24</f>
        <v>1</v>
      </c>
      <c r="E24" s="42"/>
      <c r="F24" s="42"/>
      <c r="G24" s="42"/>
      <c r="H24" s="42">
        <v>1</v>
      </c>
    </row>
    <row r="25" spans="1:8" ht="19.5" customHeight="1">
      <c r="A25" s="44" t="s">
        <v>120</v>
      </c>
      <c r="B25" s="24"/>
      <c r="C25" s="47" t="s">
        <v>41</v>
      </c>
      <c r="D25" s="27">
        <f>E25+F25+G25+H25</f>
        <v>0</v>
      </c>
      <c r="E25" s="42"/>
      <c r="F25" s="42"/>
      <c r="G25" s="42"/>
      <c r="H25" s="42"/>
    </row>
    <row r="26" spans="1:8" ht="19.5" customHeight="1">
      <c r="A26" s="44" t="s">
        <v>121</v>
      </c>
      <c r="B26" s="24"/>
      <c r="C26" s="47" t="s">
        <v>42</v>
      </c>
      <c r="D26" s="27">
        <f>E26+F26+G26+H26</f>
        <v>0</v>
      </c>
      <c r="E26" s="42"/>
      <c r="F26" s="42"/>
      <c r="G26" s="42"/>
      <c r="H26" s="42"/>
    </row>
    <row r="27" spans="1:10" ht="25.5" customHeight="1">
      <c r="A27" s="40">
        <v>4</v>
      </c>
      <c r="B27" s="167" t="s">
        <v>122</v>
      </c>
      <c r="C27" s="167"/>
      <c r="D27" s="27">
        <f>D28+D34+D35</f>
        <v>1</v>
      </c>
      <c r="E27" s="27">
        <f>E28+E34+E35</f>
        <v>0</v>
      </c>
      <c r="F27" s="27">
        <f>F28+F34+F35</f>
        <v>0</v>
      </c>
      <c r="G27" s="27">
        <f>G28+G34+G35</f>
        <v>0</v>
      </c>
      <c r="H27" s="27">
        <f>H28+H34+H35</f>
        <v>1</v>
      </c>
      <c r="J27" s="43" t="b">
        <f>D27=D9</f>
        <v>1</v>
      </c>
    </row>
    <row r="28" spans="1:8" ht="25.5" customHeight="1">
      <c r="A28" s="44" t="s">
        <v>123</v>
      </c>
      <c r="B28" s="48"/>
      <c r="C28" s="49" t="s">
        <v>124</v>
      </c>
      <c r="D28" s="50">
        <f>D29+D30+D31+D32</f>
        <v>1</v>
      </c>
      <c r="E28" s="27">
        <f>E29+E30+E31+E32</f>
        <v>0</v>
      </c>
      <c r="F28" s="27">
        <f>F29+F30+F31+F32</f>
        <v>0</v>
      </c>
      <c r="G28" s="27">
        <f>G29+G30+G31+G32</f>
        <v>0</v>
      </c>
      <c r="H28" s="27">
        <f>H29+H30+H31+H32</f>
        <v>1</v>
      </c>
    </row>
    <row r="29" spans="1:8" ht="19.5" customHeight="1">
      <c r="A29" s="44" t="s">
        <v>125</v>
      </c>
      <c r="B29" s="24"/>
      <c r="C29" s="47" t="s">
        <v>126</v>
      </c>
      <c r="D29" s="27">
        <f aca="true" t="shared" si="1" ref="D29:D50">E29+F29+G29+H29</f>
        <v>0</v>
      </c>
      <c r="E29" s="42"/>
      <c r="F29" s="42"/>
      <c r="G29" s="42"/>
      <c r="H29" s="42"/>
    </row>
    <row r="30" spans="1:8" ht="19.5" customHeight="1">
      <c r="A30" s="44" t="s">
        <v>127</v>
      </c>
      <c r="B30" s="24"/>
      <c r="C30" s="47" t="s">
        <v>128</v>
      </c>
      <c r="D30" s="27">
        <f t="shared" si="1"/>
        <v>0</v>
      </c>
      <c r="E30" s="42"/>
      <c r="F30" s="42"/>
      <c r="G30" s="42"/>
      <c r="H30" s="42"/>
    </row>
    <row r="31" spans="1:8" ht="19.5" customHeight="1">
      <c r="A31" s="44" t="s">
        <v>129</v>
      </c>
      <c r="B31" s="24"/>
      <c r="C31" s="47" t="s">
        <v>130</v>
      </c>
      <c r="D31" s="27">
        <f t="shared" si="1"/>
        <v>0</v>
      </c>
      <c r="E31" s="42"/>
      <c r="F31" s="42"/>
      <c r="G31" s="42"/>
      <c r="H31" s="42"/>
    </row>
    <row r="32" spans="1:8" ht="19.5" customHeight="1">
      <c r="A32" s="44" t="s">
        <v>131</v>
      </c>
      <c r="B32" s="51"/>
      <c r="C32" s="47" t="s">
        <v>132</v>
      </c>
      <c r="D32" s="27">
        <f t="shared" si="1"/>
        <v>1</v>
      </c>
      <c r="E32" s="42"/>
      <c r="F32" s="42"/>
      <c r="G32" s="42"/>
      <c r="H32" s="42">
        <v>1</v>
      </c>
    </row>
    <row r="33" spans="1:8" ht="19.5" customHeight="1">
      <c r="A33" s="44" t="s">
        <v>133</v>
      </c>
      <c r="B33" s="52"/>
      <c r="C33" s="53" t="s">
        <v>134</v>
      </c>
      <c r="D33" s="54">
        <f t="shared" si="1"/>
        <v>0</v>
      </c>
      <c r="E33" s="55"/>
      <c r="F33" s="55"/>
      <c r="G33" s="55"/>
      <c r="H33" s="55"/>
    </row>
    <row r="34" spans="1:8" ht="19.5" customHeight="1">
      <c r="A34" s="44" t="s">
        <v>135</v>
      </c>
      <c r="B34" s="51"/>
      <c r="C34" s="47" t="s">
        <v>44</v>
      </c>
      <c r="D34" s="27">
        <f t="shared" si="1"/>
        <v>0</v>
      </c>
      <c r="E34" s="42"/>
      <c r="F34" s="42"/>
      <c r="G34" s="42"/>
      <c r="H34" s="42"/>
    </row>
    <row r="35" spans="1:8" ht="19.5" customHeight="1">
      <c r="A35" s="44" t="s">
        <v>136</v>
      </c>
      <c r="B35" s="51"/>
      <c r="C35" s="47" t="s">
        <v>137</v>
      </c>
      <c r="D35" s="27">
        <f t="shared" si="1"/>
        <v>0</v>
      </c>
      <c r="E35" s="42"/>
      <c r="F35" s="42"/>
      <c r="G35" s="42"/>
      <c r="H35" s="42"/>
    </row>
    <row r="36" spans="1:8" ht="25.5" customHeight="1">
      <c r="A36" s="44" t="s">
        <v>138</v>
      </c>
      <c r="B36" s="167" t="s">
        <v>139</v>
      </c>
      <c r="C36" s="167"/>
      <c r="D36" s="27">
        <f t="shared" si="1"/>
        <v>0</v>
      </c>
      <c r="E36" s="27">
        <f>E37+E38</f>
        <v>0</v>
      </c>
      <c r="F36" s="27">
        <f>F37+F38</f>
        <v>0</v>
      </c>
      <c r="G36" s="27">
        <f>G37+G38</f>
        <v>0</v>
      </c>
      <c r="H36" s="27">
        <f>H37+H38</f>
        <v>0</v>
      </c>
    </row>
    <row r="37" spans="1:8" ht="19.5" customHeight="1">
      <c r="A37" s="44" t="s">
        <v>140</v>
      </c>
      <c r="B37" s="56"/>
      <c r="C37" s="57" t="s">
        <v>141</v>
      </c>
      <c r="D37" s="27">
        <f t="shared" si="1"/>
        <v>0</v>
      </c>
      <c r="E37" s="42"/>
      <c r="F37" s="42"/>
      <c r="G37" s="42"/>
      <c r="H37" s="42"/>
    </row>
    <row r="38" spans="1:8" ht="19.5" customHeight="1">
      <c r="A38" s="44" t="s">
        <v>142</v>
      </c>
      <c r="B38" s="51"/>
      <c r="C38" s="47" t="s">
        <v>143</v>
      </c>
      <c r="D38" s="27">
        <f t="shared" si="1"/>
        <v>0</v>
      </c>
      <c r="E38" s="42"/>
      <c r="F38" s="42"/>
      <c r="G38" s="42"/>
      <c r="H38" s="42"/>
    </row>
    <row r="39" spans="1:10" ht="25.5" customHeight="1">
      <c r="A39" s="40">
        <v>6</v>
      </c>
      <c r="B39" s="167" t="s">
        <v>144</v>
      </c>
      <c r="C39" s="167"/>
      <c r="D39" s="27">
        <f t="shared" si="1"/>
        <v>1</v>
      </c>
      <c r="E39" s="27">
        <f>E40+E41+E42+E43+E44+E45+E46+E47</f>
        <v>0</v>
      </c>
      <c r="F39" s="27">
        <f>F40+F41+F42+F43+F44+F45+F46+F47</f>
        <v>0</v>
      </c>
      <c r="G39" s="27">
        <f>G40+G41+G42+G43+G44+G45+G46+G47</f>
        <v>0</v>
      </c>
      <c r="H39" s="27">
        <f>H40+H41+H42+H43+H44+H45+H46+H47</f>
        <v>1</v>
      </c>
      <c r="J39" s="14" t="b">
        <f>D39=D9</f>
        <v>1</v>
      </c>
    </row>
    <row r="40" spans="1:8" ht="19.5" customHeight="1">
      <c r="A40" s="44" t="s">
        <v>145</v>
      </c>
      <c r="B40" s="51"/>
      <c r="C40" s="47" t="str">
        <f>'K1'!D20</f>
        <v>от 18 до 25 лет</v>
      </c>
      <c r="D40" s="27">
        <f t="shared" si="1"/>
        <v>0</v>
      </c>
      <c r="E40" s="42"/>
      <c r="F40" s="42"/>
      <c r="G40" s="42"/>
      <c r="H40" s="42"/>
    </row>
    <row r="41" spans="1:8" ht="19.5" customHeight="1">
      <c r="A41" s="44" t="s">
        <v>146</v>
      </c>
      <c r="B41" s="51"/>
      <c r="C41" s="47" t="str">
        <f>'K1'!E20</f>
        <v>от 25 до 30 лет</v>
      </c>
      <c r="D41" s="27">
        <f t="shared" si="1"/>
        <v>0</v>
      </c>
      <c r="E41" s="42"/>
      <c r="F41" s="42"/>
      <c r="G41" s="42"/>
      <c r="H41" s="42"/>
    </row>
    <row r="42" spans="1:8" ht="19.5" customHeight="1">
      <c r="A42" s="44" t="s">
        <v>147</v>
      </c>
      <c r="B42" s="51"/>
      <c r="C42" s="47" t="str">
        <f>'K1'!F20</f>
        <v>от 30 до 35 лет</v>
      </c>
      <c r="D42" s="27">
        <f t="shared" si="1"/>
        <v>0</v>
      </c>
      <c r="E42" s="42"/>
      <c r="F42" s="42"/>
      <c r="G42" s="42"/>
      <c r="H42" s="42"/>
    </row>
    <row r="43" spans="1:8" ht="19.5" customHeight="1">
      <c r="A43" s="44" t="s">
        <v>148</v>
      </c>
      <c r="B43" s="51"/>
      <c r="C43" s="47" t="str">
        <f>'K1'!G20</f>
        <v>от 35 до 40 лет</v>
      </c>
      <c r="D43" s="27">
        <f t="shared" si="1"/>
        <v>0</v>
      </c>
      <c r="E43" s="42"/>
      <c r="F43" s="42"/>
      <c r="G43" s="42"/>
      <c r="H43" s="42"/>
    </row>
    <row r="44" spans="1:8" ht="19.5" customHeight="1">
      <c r="A44" s="44" t="s">
        <v>149</v>
      </c>
      <c r="B44" s="51"/>
      <c r="C44" s="47" t="str">
        <f>'K1'!H20</f>
        <v>от 40 до 50 лет</v>
      </c>
      <c r="D44" s="27">
        <f t="shared" si="1"/>
        <v>0</v>
      </c>
      <c r="E44" s="42"/>
      <c r="F44" s="42"/>
      <c r="G44" s="42"/>
      <c r="H44" s="42"/>
    </row>
    <row r="45" spans="1:8" ht="19.5" customHeight="1">
      <c r="A45" s="44" t="s">
        <v>150</v>
      </c>
      <c r="B45" s="51"/>
      <c r="C45" s="47" t="str">
        <f>'K1'!I20</f>
        <v>от 50 до 60 лет</v>
      </c>
      <c r="D45" s="27">
        <f t="shared" si="1"/>
        <v>1</v>
      </c>
      <c r="E45" s="42"/>
      <c r="F45" s="42"/>
      <c r="G45" s="42"/>
      <c r="H45" s="42">
        <v>1</v>
      </c>
    </row>
    <row r="46" spans="1:8" ht="19.5" customHeight="1">
      <c r="A46" s="44" t="s">
        <v>151</v>
      </c>
      <c r="B46" s="51"/>
      <c r="C46" s="47" t="str">
        <f>'K1'!J20</f>
        <v>от 60 до 65 лет</v>
      </c>
      <c r="D46" s="27">
        <f t="shared" si="1"/>
        <v>0</v>
      </c>
      <c r="E46" s="42"/>
      <c r="F46" s="42"/>
      <c r="G46" s="42"/>
      <c r="H46" s="42"/>
    </row>
    <row r="47" spans="1:8" ht="19.5" customHeight="1">
      <c r="A47" s="44" t="s">
        <v>152</v>
      </c>
      <c r="B47" s="51"/>
      <c r="C47" s="47" t="str">
        <f>'K1'!K20</f>
        <v>старше 65 лет</v>
      </c>
      <c r="D47" s="27">
        <f t="shared" si="1"/>
        <v>0</v>
      </c>
      <c r="E47" s="42"/>
      <c r="F47" s="42"/>
      <c r="G47" s="42"/>
      <c r="H47" s="42"/>
    </row>
    <row r="48" spans="1:8" ht="24.75" customHeight="1">
      <c r="A48" s="40">
        <v>7</v>
      </c>
      <c r="B48" s="167" t="s">
        <v>153</v>
      </c>
      <c r="C48" s="167"/>
      <c r="D48" s="27">
        <f t="shared" si="1"/>
        <v>1</v>
      </c>
      <c r="E48" s="27">
        <f>E49+E50</f>
        <v>0</v>
      </c>
      <c r="F48" s="27">
        <f>F49+F50</f>
        <v>0</v>
      </c>
      <c r="G48" s="27">
        <f>G49+G50</f>
        <v>0</v>
      </c>
      <c r="H48" s="27">
        <f>H49+H50</f>
        <v>1</v>
      </c>
    </row>
    <row r="49" spans="1:10" ht="19.5" customHeight="1">
      <c r="A49" s="44" t="s">
        <v>154</v>
      </c>
      <c r="B49" s="51"/>
      <c r="C49" s="47" t="s">
        <v>155</v>
      </c>
      <c r="D49" s="27">
        <f t="shared" si="1"/>
        <v>1</v>
      </c>
      <c r="E49" s="42"/>
      <c r="F49" s="42"/>
      <c r="G49" s="42"/>
      <c r="H49" s="42">
        <v>1</v>
      </c>
      <c r="J49" s="14" t="b">
        <f>D48=D9</f>
        <v>1</v>
      </c>
    </row>
    <row r="50" spans="1:8" ht="19.5" customHeight="1">
      <c r="A50" s="44" t="s">
        <v>156</v>
      </c>
      <c r="B50" s="51"/>
      <c r="C50" s="47" t="s">
        <v>157</v>
      </c>
      <c r="D50" s="27">
        <f t="shared" si="1"/>
        <v>0</v>
      </c>
      <c r="E50" s="42"/>
      <c r="F50" s="42"/>
      <c r="G50" s="42"/>
      <c r="H50" s="42"/>
    </row>
  </sheetData>
  <sheetProtection sheet="1"/>
  <mergeCells count="11">
    <mergeCell ref="B1:H1"/>
    <mergeCell ref="B2:F2"/>
    <mergeCell ref="G2:H2"/>
    <mergeCell ref="B6:C6"/>
    <mergeCell ref="B8:C8"/>
    <mergeCell ref="B9:C9"/>
    <mergeCell ref="B21:C21"/>
    <mergeCell ref="B27:C27"/>
    <mergeCell ref="B36:C36"/>
    <mergeCell ref="B39:C39"/>
    <mergeCell ref="B48:C48"/>
  </mergeCells>
  <printOptions horizontalCentered="1"/>
  <pageMargins left="0.39375" right="0.39375" top="0.39375" bottom="0.39375" header="0.5118055555555555" footer="0.5118055555555555"/>
  <pageSetup fitToHeight="2" fitToWidth="1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:Q21"/>
    </sheetView>
  </sheetViews>
  <sheetFormatPr defaultColWidth="9.00390625" defaultRowHeight="12.75"/>
  <cols>
    <col min="1" max="1" width="16.25390625" style="0" customWidth="1"/>
    <col min="2" max="17" width="9.75390625" style="0" customWidth="1"/>
  </cols>
  <sheetData>
    <row r="1" ht="26.25" customHeight="1">
      <c r="A1" s="4" t="s">
        <v>158</v>
      </c>
    </row>
    <row r="2" spans="1:17" ht="56.25" customHeight="1">
      <c r="A2" s="155" t="s">
        <v>58</v>
      </c>
      <c r="B2" s="155" t="s">
        <v>159</v>
      </c>
      <c r="C2" s="155"/>
      <c r="D2" s="155"/>
      <c r="E2" s="155"/>
      <c r="F2" s="155"/>
      <c r="G2" s="155"/>
      <c r="H2" s="155" t="s">
        <v>60</v>
      </c>
      <c r="I2" s="155"/>
      <c r="J2" s="155"/>
      <c r="K2" s="155"/>
      <c r="L2" s="155"/>
      <c r="M2" s="155"/>
      <c r="N2" s="155" t="s">
        <v>160</v>
      </c>
      <c r="O2" s="155"/>
      <c r="P2" s="155" t="s">
        <v>161</v>
      </c>
      <c r="Q2" s="155"/>
    </row>
    <row r="3" spans="1:17" ht="15.75" customHeight="1">
      <c r="A3" s="155"/>
      <c r="B3" s="155" t="s">
        <v>63</v>
      </c>
      <c r="C3" s="155" t="s">
        <v>8</v>
      </c>
      <c r="D3" s="155"/>
      <c r="E3" s="155" t="s">
        <v>64</v>
      </c>
      <c r="F3" s="155" t="s">
        <v>8</v>
      </c>
      <c r="G3" s="155"/>
      <c r="H3" s="155" t="s">
        <v>63</v>
      </c>
      <c r="I3" s="155" t="s">
        <v>8</v>
      </c>
      <c r="J3" s="155"/>
      <c r="K3" s="155" t="s">
        <v>64</v>
      </c>
      <c r="L3" s="155" t="s">
        <v>8</v>
      </c>
      <c r="M3" s="155"/>
      <c r="N3" s="155" t="s">
        <v>63</v>
      </c>
      <c r="O3" s="155" t="s">
        <v>64</v>
      </c>
      <c r="P3" s="155" t="s">
        <v>63</v>
      </c>
      <c r="Q3" s="155" t="s">
        <v>64</v>
      </c>
    </row>
    <row r="4" spans="1:17" ht="63.75">
      <c r="A4" s="155"/>
      <c r="B4" s="155"/>
      <c r="C4" s="5" t="s">
        <v>65</v>
      </c>
      <c r="D4" s="5" t="s">
        <v>66</v>
      </c>
      <c r="E4" s="155"/>
      <c r="F4" s="5" t="s">
        <v>65</v>
      </c>
      <c r="G4" s="5" t="s">
        <v>66</v>
      </c>
      <c r="H4" s="155"/>
      <c r="I4" s="5" t="s">
        <v>65</v>
      </c>
      <c r="J4" s="5" t="s">
        <v>66</v>
      </c>
      <c r="K4" s="155"/>
      <c r="L4" s="5" t="s">
        <v>65</v>
      </c>
      <c r="M4" s="5" t="s">
        <v>66</v>
      </c>
      <c r="N4" s="155"/>
      <c r="O4" s="155"/>
      <c r="P4" s="155"/>
      <c r="Q4" s="155"/>
    </row>
    <row r="5" spans="1:17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</row>
    <row r="6" spans="1:17" ht="25.5" customHeight="1">
      <c r="A6" s="5" t="s">
        <v>10</v>
      </c>
      <c r="B6" s="8">
        <f>C6+D6</f>
        <v>0</v>
      </c>
      <c r="C6" s="9"/>
      <c r="D6" s="9"/>
      <c r="E6" s="8">
        <f>F6+G6</f>
        <v>0</v>
      </c>
      <c r="F6" s="9"/>
      <c r="G6" s="9"/>
      <c r="H6" s="8">
        <f>I6+J6</f>
        <v>0</v>
      </c>
      <c r="I6" s="9"/>
      <c r="J6" s="9"/>
      <c r="K6" s="8">
        <f>L6+M6</f>
        <v>0</v>
      </c>
      <c r="L6" s="9"/>
      <c r="M6" s="9"/>
      <c r="N6" s="9"/>
      <c r="O6" s="9"/>
      <c r="P6" s="9"/>
      <c r="Q6" s="9"/>
    </row>
    <row r="7" spans="1:17" ht="25.5">
      <c r="A7" s="5" t="s">
        <v>11</v>
      </c>
      <c r="B7" s="8">
        <f>C7+D7</f>
        <v>0</v>
      </c>
      <c r="C7" s="9"/>
      <c r="D7" s="9"/>
      <c r="E7" s="8">
        <f>F7+G7</f>
        <v>0</v>
      </c>
      <c r="F7" s="9"/>
      <c r="G7" s="9"/>
      <c r="H7" s="8">
        <f>I7+J7</f>
        <v>0</v>
      </c>
      <c r="I7" s="9"/>
      <c r="J7" s="9"/>
      <c r="K7" s="8">
        <f>L7+M7</f>
        <v>0</v>
      </c>
      <c r="L7" s="9"/>
      <c r="M7" s="9"/>
      <c r="N7" s="9"/>
      <c r="O7" s="9"/>
      <c r="P7" s="9"/>
      <c r="Q7" s="9"/>
    </row>
    <row r="8" spans="1:17" ht="25.5">
      <c r="A8" s="5" t="s">
        <v>12</v>
      </c>
      <c r="B8" s="8">
        <f>C8+D8</f>
        <v>0</v>
      </c>
      <c r="C8" s="9"/>
      <c r="D8" s="9"/>
      <c r="E8" s="8">
        <f>F8+G8</f>
        <v>0</v>
      </c>
      <c r="F8" s="9"/>
      <c r="G8" s="9"/>
      <c r="H8" s="8">
        <f>I8+J8</f>
        <v>0</v>
      </c>
      <c r="I8" s="9"/>
      <c r="J8" s="9"/>
      <c r="K8" s="8">
        <f>L8+M8</f>
        <v>0</v>
      </c>
      <c r="L8" s="9"/>
      <c r="M8" s="9"/>
      <c r="N8" s="9"/>
      <c r="O8" s="9"/>
      <c r="P8" s="9"/>
      <c r="Q8" s="9"/>
    </row>
    <row r="9" spans="1:17" ht="25.5">
      <c r="A9" s="5" t="s">
        <v>13</v>
      </c>
      <c r="B9" s="8">
        <f>C9+D9</f>
        <v>0</v>
      </c>
      <c r="C9" s="9"/>
      <c r="D9" s="9">
        <v>0</v>
      </c>
      <c r="E9" s="8">
        <f>F9+G9</f>
        <v>0</v>
      </c>
      <c r="F9" s="9"/>
      <c r="G9" s="9"/>
      <c r="H9" s="8">
        <f>I9+J9</f>
        <v>0</v>
      </c>
      <c r="I9" s="9"/>
      <c r="J9" s="9"/>
      <c r="K9" s="8">
        <f>L9+M9</f>
        <v>0</v>
      </c>
      <c r="L9" s="9"/>
      <c r="M9" s="9"/>
      <c r="N9" s="9"/>
      <c r="O9" s="9"/>
      <c r="P9" s="9">
        <v>3</v>
      </c>
      <c r="Q9" s="9">
        <v>3</v>
      </c>
    </row>
    <row r="10" spans="1:17" ht="26.25" customHeight="1">
      <c r="A10" s="11" t="s">
        <v>19</v>
      </c>
      <c r="B10" s="27">
        <f aca="true" t="shared" si="0" ref="B10:Q10">SUM(B6:B9)</f>
        <v>0</v>
      </c>
      <c r="C10" s="27">
        <f t="shared" si="0"/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0"/>
        <v>0</v>
      </c>
      <c r="P10" s="27">
        <f t="shared" si="0"/>
        <v>3</v>
      </c>
      <c r="Q10" s="27">
        <f t="shared" si="0"/>
        <v>3</v>
      </c>
    </row>
    <row r="12" spans="1:17" ht="16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21" customHeight="1">
      <c r="A13" s="23" t="s">
        <v>427</v>
      </c>
      <c r="B13" s="23"/>
      <c r="C13" s="23"/>
      <c r="D13" s="23"/>
      <c r="E13" s="23"/>
      <c r="F13" s="23"/>
      <c r="G13" s="23"/>
      <c r="H13" s="23"/>
      <c r="I13" s="23"/>
      <c r="O13" s="171" t="s">
        <v>425</v>
      </c>
      <c r="P13" s="172"/>
      <c r="Q13" s="172"/>
    </row>
    <row r="14" spans="1:11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23" t="s">
        <v>426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</sheetData>
  <sheetProtection sheet="1"/>
  <mergeCells count="18">
    <mergeCell ref="Q3:Q4"/>
    <mergeCell ref="O13:Q13"/>
    <mergeCell ref="I3:J3"/>
    <mergeCell ref="K3:K4"/>
    <mergeCell ref="L3:M3"/>
    <mergeCell ref="N3:N4"/>
    <mergeCell ref="O3:O4"/>
    <mergeCell ref="P3:P4"/>
    <mergeCell ref="A2:A4"/>
    <mergeCell ref="B2:G2"/>
    <mergeCell ref="H2:M2"/>
    <mergeCell ref="N2:O2"/>
    <mergeCell ref="P2:Q2"/>
    <mergeCell ref="B3:B4"/>
    <mergeCell ref="C3:D3"/>
    <mergeCell ref="E3:E4"/>
    <mergeCell ref="F3:G3"/>
    <mergeCell ref="H3:H4"/>
  </mergeCells>
  <printOptions horizontalCentered="1"/>
  <pageMargins left="0" right="0" top="0.7875" bottom="0.7875" header="0.5118055555555555" footer="0.5118055555555555"/>
  <pageSetup fitToHeight="1" fitToWidth="1" horizontalDpi="300" verticalDpi="3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G18"/>
    </sheetView>
  </sheetViews>
  <sheetFormatPr defaultColWidth="9.00390625" defaultRowHeight="12.75"/>
  <cols>
    <col min="1" max="1" width="5.875" style="0" customWidth="1"/>
    <col min="2" max="2" width="58.00390625" style="0" customWidth="1"/>
    <col min="4" max="4" width="12.75390625" style="0" customWidth="1"/>
    <col min="5" max="5" width="15.00390625" style="0" customWidth="1"/>
    <col min="6" max="7" width="12.75390625" style="0" customWidth="1"/>
  </cols>
  <sheetData>
    <row r="1" spans="1:7" ht="15">
      <c r="A1" s="158" t="s">
        <v>0</v>
      </c>
      <c r="B1" s="158"/>
      <c r="C1" s="158"/>
      <c r="D1" s="158"/>
      <c r="E1" s="158"/>
      <c r="F1" s="158"/>
      <c r="G1" s="158"/>
    </row>
    <row r="2" spans="1:7" ht="12.75">
      <c r="A2" s="173" t="s">
        <v>162</v>
      </c>
      <c r="B2" s="173"/>
      <c r="C2" s="173"/>
      <c r="D2" s="173"/>
      <c r="E2" s="173"/>
      <c r="F2" s="58">
        <f>'K1'!J3</f>
        <v>43831</v>
      </c>
      <c r="G2" s="59"/>
    </row>
    <row r="4" ht="15">
      <c r="G4" s="38" t="s">
        <v>163</v>
      </c>
    </row>
    <row r="6" spans="1:7" ht="25.5" customHeight="1">
      <c r="A6" s="5" t="s">
        <v>90</v>
      </c>
      <c r="B6" s="24" t="s">
        <v>82</v>
      </c>
      <c r="C6" s="5" t="s">
        <v>83</v>
      </c>
      <c r="D6" s="5" t="s">
        <v>10</v>
      </c>
      <c r="E6" s="5" t="s">
        <v>11</v>
      </c>
      <c r="F6" s="5" t="s">
        <v>12</v>
      </c>
      <c r="G6" s="5" t="s">
        <v>13</v>
      </c>
    </row>
    <row r="7" spans="1:7" ht="12.75">
      <c r="A7" s="39">
        <v>1</v>
      </c>
      <c r="B7" s="18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43.5" customHeight="1">
      <c r="A8" s="40">
        <v>1</v>
      </c>
      <c r="B8" s="41" t="s">
        <v>164</v>
      </c>
      <c r="C8" s="8">
        <f>D8+E8+F8+G8</f>
        <v>8</v>
      </c>
      <c r="D8" s="9"/>
      <c r="E8" s="9"/>
      <c r="F8" s="9"/>
      <c r="G8" s="9">
        <v>8</v>
      </c>
    </row>
    <row r="9" spans="1:7" ht="43.5" customHeight="1">
      <c r="A9" s="40">
        <v>2</v>
      </c>
      <c r="B9" s="41" t="s">
        <v>165</v>
      </c>
      <c r="C9" s="8">
        <f>D9+E9+F9+G9</f>
        <v>7</v>
      </c>
      <c r="D9" s="9"/>
      <c r="E9" s="9"/>
      <c r="F9" s="9"/>
      <c r="G9" s="9">
        <v>7</v>
      </c>
    </row>
    <row r="10" spans="1:7" ht="43.5" customHeight="1">
      <c r="A10" s="40">
        <v>3</v>
      </c>
      <c r="B10" s="41" t="s">
        <v>166</v>
      </c>
      <c r="C10" s="8">
        <f>D10+E10+F10+G10</f>
        <v>19</v>
      </c>
      <c r="D10" s="8">
        <f>'K1'!C16+'K5'!E8+'K7'!D8</f>
        <v>0</v>
      </c>
      <c r="E10" s="8">
        <f>'K1'!D16+'K5'!F8+'K7'!E8</f>
        <v>0</v>
      </c>
      <c r="F10" s="8">
        <f>'K1'!E16+'K5'!G8+'K7'!F8</f>
        <v>0</v>
      </c>
      <c r="G10" s="8">
        <f>'K1'!F16+'K5'!H8+'K7'!G8</f>
        <v>19</v>
      </c>
    </row>
    <row r="11" spans="1:7" ht="43.5" customHeight="1">
      <c r="A11" s="40">
        <v>4</v>
      </c>
      <c r="B11" s="41" t="s">
        <v>167</v>
      </c>
      <c r="C11" s="8">
        <f>D11+E11+F11+G11</f>
        <v>15</v>
      </c>
      <c r="D11" s="8">
        <f>'K1'!H16+'K5'!E9+'K7'!D9</f>
        <v>0</v>
      </c>
      <c r="E11" s="8">
        <f>'K1'!I16+'K5'!F9+'K7'!E9</f>
        <v>0</v>
      </c>
      <c r="F11" s="8">
        <f>'K1'!J16+'K5'!G9+'K7'!F9</f>
        <v>0</v>
      </c>
      <c r="G11" s="8">
        <f>'K1'!K16+'K5'!H9+'K7'!G9</f>
        <v>15</v>
      </c>
    </row>
    <row r="12" ht="23.25" customHeight="1"/>
    <row r="13" spans="1:7" ht="23.25" customHeight="1">
      <c r="A13" s="23"/>
      <c r="B13" s="23"/>
      <c r="C13" s="23"/>
      <c r="D13" s="23"/>
      <c r="E13" s="23"/>
      <c r="F13" s="23"/>
      <c r="G13" s="23"/>
    </row>
    <row r="14" spans="1:9" ht="12.75">
      <c r="A14" s="23" t="s">
        <v>424</v>
      </c>
      <c r="B14" s="23"/>
      <c r="C14" s="23"/>
      <c r="D14" s="23"/>
      <c r="E14" s="23"/>
      <c r="F14" s="171" t="s">
        <v>425</v>
      </c>
      <c r="G14" s="172"/>
      <c r="H14" s="23"/>
      <c r="I14" s="23"/>
    </row>
    <row r="15" spans="1:11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2.75">
      <c r="A16" s="23" t="s">
        <v>87</v>
      </c>
      <c r="B16" s="60"/>
      <c r="C16" s="23"/>
      <c r="D16" s="23"/>
      <c r="E16" s="23"/>
      <c r="F16" s="23"/>
      <c r="G16" s="23"/>
      <c r="H16" s="23"/>
      <c r="I16" s="23"/>
      <c r="J16" s="23"/>
      <c r="K16" s="23"/>
    </row>
  </sheetData>
  <sheetProtection sheet="1"/>
  <mergeCells count="3">
    <mergeCell ref="A1:G1"/>
    <mergeCell ref="A2:E2"/>
    <mergeCell ref="F14:G14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80" zoomScaleNormal="80" zoomScalePageLayoutView="0" workbookViewId="0" topLeftCell="A39">
      <selection activeCell="A1" sqref="A1:Q60"/>
    </sheetView>
  </sheetViews>
  <sheetFormatPr defaultColWidth="9.00390625" defaultRowHeight="12.75"/>
  <cols>
    <col min="1" max="1" width="12.375" style="0" customWidth="1"/>
    <col min="2" max="3" width="13.25390625" style="0" customWidth="1"/>
    <col min="4" max="5" width="12.75390625" style="0" customWidth="1"/>
    <col min="6" max="6" width="12.875" style="0" customWidth="1"/>
    <col min="7" max="7" width="13.25390625" style="0" customWidth="1"/>
    <col min="8" max="9" width="12.75390625" style="0" customWidth="1"/>
    <col min="10" max="11" width="13.25390625" style="0" customWidth="1"/>
    <col min="12" max="13" width="12.75390625" style="0" customWidth="1"/>
    <col min="14" max="15" width="13.25390625" style="0" customWidth="1"/>
    <col min="16" max="17" width="12.75390625" style="0" customWidth="1"/>
  </cols>
  <sheetData>
    <row r="1" spans="1:17" ht="1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3.5" customHeight="1">
      <c r="A2" s="159" t="s">
        <v>168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ht="21.75" customHeight="1">
      <c r="Q3" s="4" t="s">
        <v>169</v>
      </c>
    </row>
    <row r="4" spans="1:17" ht="26.25" customHeight="1" hidden="1">
      <c r="A4" s="174" t="s">
        <v>6</v>
      </c>
      <c r="B4" s="175" t="s">
        <v>170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ht="24.75" customHeight="1" hidden="1">
      <c r="A5" s="174"/>
      <c r="B5" s="175" t="s">
        <v>171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6" spans="1:17" ht="22.5" customHeight="1" hidden="1">
      <c r="A6" s="174"/>
      <c r="B6" s="174" t="s">
        <v>172</v>
      </c>
      <c r="C6" s="174"/>
      <c r="D6" s="174"/>
      <c r="E6" s="174"/>
      <c r="F6" s="174" t="s">
        <v>11</v>
      </c>
      <c r="G6" s="174"/>
      <c r="H6" s="174"/>
      <c r="I6" s="174"/>
      <c r="J6" s="174" t="s">
        <v>12</v>
      </c>
      <c r="K6" s="174"/>
      <c r="L6" s="174"/>
      <c r="M6" s="174"/>
      <c r="N6" s="174" t="s">
        <v>13</v>
      </c>
      <c r="O6" s="174"/>
      <c r="P6" s="174"/>
      <c r="Q6" s="174"/>
    </row>
    <row r="7" spans="1:17" ht="60" customHeight="1" hidden="1">
      <c r="A7" s="174"/>
      <c r="B7" s="174" t="s">
        <v>173</v>
      </c>
      <c r="C7" s="174"/>
      <c r="D7" s="26" t="s">
        <v>174</v>
      </c>
      <c r="E7" s="26" t="s">
        <v>175</v>
      </c>
      <c r="F7" s="174" t="s">
        <v>173</v>
      </c>
      <c r="G7" s="174"/>
      <c r="H7" s="26" t="s">
        <v>174</v>
      </c>
      <c r="I7" s="26" t="s">
        <v>175</v>
      </c>
      <c r="J7" s="174" t="s">
        <v>173</v>
      </c>
      <c r="K7" s="174"/>
      <c r="L7" s="26" t="s">
        <v>174</v>
      </c>
      <c r="M7" s="26" t="s">
        <v>175</v>
      </c>
      <c r="N7" s="174" t="s">
        <v>173</v>
      </c>
      <c r="O7" s="174"/>
      <c r="P7" s="26" t="s">
        <v>174</v>
      </c>
      <c r="Q7" s="26" t="s">
        <v>175</v>
      </c>
    </row>
    <row r="8" spans="1:17" ht="12.75" customHeight="1" hidden="1">
      <c r="A8" s="61">
        <v>1</v>
      </c>
      <c r="B8" s="176">
        <v>2</v>
      </c>
      <c r="C8" s="176"/>
      <c r="D8" s="61">
        <v>3</v>
      </c>
      <c r="E8" s="61">
        <v>4</v>
      </c>
      <c r="F8" s="176">
        <v>5</v>
      </c>
      <c r="G8" s="176"/>
      <c r="H8" s="61">
        <v>6</v>
      </c>
      <c r="I8" s="61">
        <v>7</v>
      </c>
      <c r="J8" s="176">
        <v>8</v>
      </c>
      <c r="K8" s="176"/>
      <c r="L8" s="61">
        <v>9</v>
      </c>
      <c r="M8" s="61">
        <v>10</v>
      </c>
      <c r="N8" s="176">
        <v>11</v>
      </c>
      <c r="O8" s="176"/>
      <c r="P8" s="61">
        <v>12</v>
      </c>
      <c r="Q8" s="61">
        <v>13</v>
      </c>
    </row>
    <row r="9" spans="1:17" ht="19.5" customHeight="1" hidden="1">
      <c r="A9" s="62" t="s">
        <v>14</v>
      </c>
      <c r="B9" s="177"/>
      <c r="C9" s="177"/>
      <c r="D9" s="9"/>
      <c r="E9" s="9"/>
      <c r="F9" s="177"/>
      <c r="G9" s="177"/>
      <c r="H9" s="9"/>
      <c r="I9" s="9"/>
      <c r="J9" s="177"/>
      <c r="K9" s="177"/>
      <c r="L9" s="9"/>
      <c r="M9" s="9"/>
      <c r="N9" s="177"/>
      <c r="O9" s="177"/>
      <c r="P9" s="9"/>
      <c r="Q9" s="9"/>
    </row>
    <row r="10" spans="1:17" ht="19.5" customHeight="1" hidden="1">
      <c r="A10" s="62" t="s">
        <v>15</v>
      </c>
      <c r="B10" s="177"/>
      <c r="C10" s="177"/>
      <c r="D10" s="9"/>
      <c r="E10" s="9"/>
      <c r="F10" s="177"/>
      <c r="G10" s="177"/>
      <c r="H10" s="9"/>
      <c r="I10" s="9"/>
      <c r="J10" s="177"/>
      <c r="K10" s="177"/>
      <c r="L10" s="9"/>
      <c r="M10" s="9"/>
      <c r="N10" s="177"/>
      <c r="O10" s="177"/>
      <c r="P10" s="9"/>
      <c r="Q10" s="9"/>
    </row>
    <row r="11" spans="1:17" ht="19.5" customHeight="1" hidden="1">
      <c r="A11" s="62" t="s">
        <v>16</v>
      </c>
      <c r="B11" s="177"/>
      <c r="C11" s="177"/>
      <c r="D11" s="9"/>
      <c r="E11" s="9"/>
      <c r="F11" s="177"/>
      <c r="G11" s="177"/>
      <c r="H11" s="9"/>
      <c r="I11" s="9"/>
      <c r="J11" s="177"/>
      <c r="K11" s="177"/>
      <c r="L11" s="9"/>
      <c r="M11" s="9"/>
      <c r="N11" s="177"/>
      <c r="O11" s="177"/>
      <c r="P11" s="9"/>
      <c r="Q11" s="9"/>
    </row>
    <row r="12" spans="1:17" ht="19.5" customHeight="1" hidden="1">
      <c r="A12" s="63" t="s">
        <v>17</v>
      </c>
      <c r="B12" s="177"/>
      <c r="C12" s="177"/>
      <c r="D12" s="9"/>
      <c r="E12" s="9"/>
      <c r="F12" s="177"/>
      <c r="G12" s="177"/>
      <c r="H12" s="9"/>
      <c r="I12" s="9"/>
      <c r="J12" s="177"/>
      <c r="K12" s="177"/>
      <c r="L12" s="9"/>
      <c r="M12" s="9"/>
      <c r="N12" s="177"/>
      <c r="O12" s="177"/>
      <c r="P12" s="9"/>
      <c r="Q12" s="9"/>
    </row>
    <row r="13" spans="1:17" ht="19.5" customHeight="1" hidden="1">
      <c r="A13" s="63" t="s">
        <v>18</v>
      </c>
      <c r="B13" s="177"/>
      <c r="C13" s="177"/>
      <c r="D13" s="9"/>
      <c r="E13" s="9"/>
      <c r="F13" s="177"/>
      <c r="G13" s="177"/>
      <c r="H13" s="9"/>
      <c r="I13" s="9"/>
      <c r="J13" s="177"/>
      <c r="K13" s="177"/>
      <c r="L13" s="9"/>
      <c r="M13" s="9"/>
      <c r="N13" s="177"/>
      <c r="O13" s="177"/>
      <c r="P13" s="9"/>
      <c r="Q13" s="9"/>
    </row>
    <row r="14" spans="1:17" ht="24" customHeight="1" hidden="1">
      <c r="A14" s="25" t="s">
        <v>19</v>
      </c>
      <c r="B14" s="178">
        <f>SUM(B9:B13)</f>
        <v>0</v>
      </c>
      <c r="C14" s="178"/>
      <c r="D14" s="8">
        <f>SUM(D9:D13)</f>
        <v>0</v>
      </c>
      <c r="E14" s="8">
        <f>SUM(E9:E13)</f>
        <v>0</v>
      </c>
      <c r="F14" s="178">
        <f>SUM(F9:F13)</f>
        <v>0</v>
      </c>
      <c r="G14" s="178"/>
      <c r="H14" s="8">
        <f>SUM(H9:H13)</f>
        <v>0</v>
      </c>
      <c r="I14" s="8">
        <f>SUM(I9:I13)</f>
        <v>0</v>
      </c>
      <c r="J14" s="178">
        <f>SUM(J9:J13)</f>
        <v>0</v>
      </c>
      <c r="K14" s="178"/>
      <c r="L14" s="8">
        <f>SUM(L9:L13)</f>
        <v>0</v>
      </c>
      <c r="M14" s="8">
        <f>SUM(M9:M13)</f>
        <v>0</v>
      </c>
      <c r="N14" s="178">
        <f>SUM(N9:N13)</f>
        <v>0</v>
      </c>
      <c r="O14" s="178"/>
      <c r="P14" s="8">
        <f>SUM(P9:P13)</f>
        <v>0</v>
      </c>
      <c r="Q14" s="8">
        <f>SUM(Q9:Q13)</f>
        <v>0</v>
      </c>
    </row>
    <row r="15" spans="1:17" s="65" customFormat="1" ht="24.75" customHeight="1" hidden="1">
      <c r="A15" s="64"/>
      <c r="B15" s="175" t="s">
        <v>176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</row>
    <row r="16" spans="1:17" s="65" customFormat="1" ht="22.5" customHeight="1" hidden="1">
      <c r="A16" s="179" t="s">
        <v>6</v>
      </c>
      <c r="B16" s="174" t="s">
        <v>172</v>
      </c>
      <c r="C16" s="174"/>
      <c r="D16" s="174"/>
      <c r="E16" s="174"/>
      <c r="F16" s="174" t="s">
        <v>11</v>
      </c>
      <c r="G16" s="174"/>
      <c r="H16" s="174"/>
      <c r="I16" s="174"/>
      <c r="J16" s="174" t="s">
        <v>12</v>
      </c>
      <c r="K16" s="174"/>
      <c r="L16" s="174"/>
      <c r="M16" s="174"/>
      <c r="N16" s="174" t="s">
        <v>13</v>
      </c>
      <c r="O16" s="174"/>
      <c r="P16" s="174"/>
      <c r="Q16" s="174"/>
    </row>
    <row r="17" spans="1:17" s="65" customFormat="1" ht="60" customHeight="1" hidden="1">
      <c r="A17" s="179"/>
      <c r="B17" s="174" t="s">
        <v>173</v>
      </c>
      <c r="C17" s="174"/>
      <c r="D17" s="26" t="s">
        <v>174</v>
      </c>
      <c r="E17" s="26" t="s">
        <v>177</v>
      </c>
      <c r="F17" s="174" t="s">
        <v>173</v>
      </c>
      <c r="G17" s="174"/>
      <c r="H17" s="26" t="s">
        <v>174</v>
      </c>
      <c r="I17" s="26" t="s">
        <v>177</v>
      </c>
      <c r="J17" s="174" t="s">
        <v>173</v>
      </c>
      <c r="K17" s="174"/>
      <c r="L17" s="26" t="s">
        <v>174</v>
      </c>
      <c r="M17" s="26" t="s">
        <v>177</v>
      </c>
      <c r="N17" s="174" t="s">
        <v>173</v>
      </c>
      <c r="O17" s="174"/>
      <c r="P17" s="26" t="s">
        <v>174</v>
      </c>
      <c r="Q17" s="26" t="s">
        <v>177</v>
      </c>
    </row>
    <row r="18" spans="1:17" ht="19.5" customHeight="1" hidden="1">
      <c r="A18" s="62" t="s">
        <v>14</v>
      </c>
      <c r="B18" s="177"/>
      <c r="C18" s="177"/>
      <c r="D18" s="9"/>
      <c r="E18" s="9"/>
      <c r="F18" s="177"/>
      <c r="G18" s="177"/>
      <c r="H18" s="9"/>
      <c r="I18" s="9"/>
      <c r="J18" s="177"/>
      <c r="K18" s="177"/>
      <c r="L18" s="9"/>
      <c r="M18" s="9"/>
      <c r="N18" s="177"/>
      <c r="O18" s="177"/>
      <c r="P18" s="9"/>
      <c r="Q18" s="9"/>
    </row>
    <row r="19" spans="1:17" ht="19.5" customHeight="1" hidden="1">
      <c r="A19" s="62" t="s">
        <v>15</v>
      </c>
      <c r="B19" s="177"/>
      <c r="C19" s="177"/>
      <c r="D19" s="9"/>
      <c r="E19" s="9"/>
      <c r="F19" s="177"/>
      <c r="G19" s="177"/>
      <c r="H19" s="9"/>
      <c r="I19" s="9"/>
      <c r="J19" s="177"/>
      <c r="K19" s="177"/>
      <c r="L19" s="9"/>
      <c r="M19" s="9"/>
      <c r="N19" s="177"/>
      <c r="O19" s="177"/>
      <c r="P19" s="9"/>
      <c r="Q19" s="9"/>
    </row>
    <row r="20" spans="1:17" ht="19.5" customHeight="1" hidden="1">
      <c r="A20" s="62" t="s">
        <v>16</v>
      </c>
      <c r="B20" s="177"/>
      <c r="C20" s="177"/>
      <c r="D20" s="9"/>
      <c r="E20" s="9"/>
      <c r="F20" s="177"/>
      <c r="G20" s="177"/>
      <c r="H20" s="9"/>
      <c r="I20" s="9"/>
      <c r="J20" s="177"/>
      <c r="K20" s="177"/>
      <c r="L20" s="9"/>
      <c r="M20" s="9"/>
      <c r="N20" s="177"/>
      <c r="O20" s="177"/>
      <c r="P20" s="9"/>
      <c r="Q20" s="9"/>
    </row>
    <row r="21" spans="1:17" ht="19.5" customHeight="1" hidden="1">
      <c r="A21" s="63" t="s">
        <v>17</v>
      </c>
      <c r="B21" s="177"/>
      <c r="C21" s="177"/>
      <c r="D21" s="9"/>
      <c r="E21" s="9"/>
      <c r="F21" s="177"/>
      <c r="G21" s="177"/>
      <c r="H21" s="9"/>
      <c r="I21" s="9"/>
      <c r="J21" s="177"/>
      <c r="K21" s="177"/>
      <c r="L21" s="9"/>
      <c r="M21" s="9"/>
      <c r="N21" s="177"/>
      <c r="O21" s="177"/>
      <c r="P21" s="9"/>
      <c r="Q21" s="9"/>
    </row>
    <row r="22" spans="1:17" ht="19.5" customHeight="1" hidden="1">
      <c r="A22" s="63" t="s">
        <v>18</v>
      </c>
      <c r="B22" s="177"/>
      <c r="C22" s="177"/>
      <c r="D22" s="9"/>
      <c r="E22" s="9"/>
      <c r="F22" s="177"/>
      <c r="G22" s="177"/>
      <c r="H22" s="9"/>
      <c r="I22" s="9"/>
      <c r="J22" s="177"/>
      <c r="K22" s="177"/>
      <c r="L22" s="9"/>
      <c r="M22" s="9"/>
      <c r="N22" s="177"/>
      <c r="O22" s="177"/>
      <c r="P22" s="9"/>
      <c r="Q22" s="9"/>
    </row>
    <row r="23" spans="1:17" ht="24" customHeight="1" hidden="1">
      <c r="A23" s="67" t="s">
        <v>19</v>
      </c>
      <c r="B23" s="180">
        <f>SUM(B18:B22)</f>
        <v>0</v>
      </c>
      <c r="C23" s="180"/>
      <c r="D23" s="68">
        <f>SUM(D18:D22)</f>
        <v>0</v>
      </c>
      <c r="E23" s="68">
        <f>SUM(E18:E22)</f>
        <v>0</v>
      </c>
      <c r="F23" s="180">
        <f>SUM(F18:F22)</f>
        <v>0</v>
      </c>
      <c r="G23" s="180"/>
      <c r="H23" s="68">
        <f>SUM(H18:H22)</f>
        <v>0</v>
      </c>
      <c r="I23" s="68">
        <f>SUM(I18:I22)</f>
        <v>0</v>
      </c>
      <c r="J23" s="180">
        <f>SUM(J18:J22)</f>
        <v>0</v>
      </c>
      <c r="K23" s="180"/>
      <c r="L23" s="68">
        <f>SUM(L18:L22)</f>
        <v>0</v>
      </c>
      <c r="M23" s="68">
        <f>SUM(M18:M22)</f>
        <v>0</v>
      </c>
      <c r="N23" s="180">
        <f>SUM(N18:N22)</f>
        <v>0</v>
      </c>
      <c r="O23" s="180"/>
      <c r="P23" s="68">
        <f>SUM(P18:P22)</f>
        <v>0</v>
      </c>
      <c r="Q23" s="68">
        <f>SUM(Q18:Q22)</f>
        <v>0</v>
      </c>
    </row>
    <row r="24" spans="1:17" ht="24" customHeight="1">
      <c r="A24" s="69" t="s">
        <v>178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24.75" customHeight="1">
      <c r="A25" s="71"/>
      <c r="B25" s="175" t="s">
        <v>179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</row>
    <row r="26" spans="1:17" ht="22.5" customHeight="1">
      <c r="A26" s="179" t="s">
        <v>6</v>
      </c>
      <c r="B26" s="174" t="s">
        <v>172</v>
      </c>
      <c r="C26" s="174"/>
      <c r="D26" s="174"/>
      <c r="E26" s="174"/>
      <c r="F26" s="174" t="s">
        <v>11</v>
      </c>
      <c r="G26" s="174"/>
      <c r="H26" s="174"/>
      <c r="I26" s="174"/>
      <c r="J26" s="174" t="s">
        <v>12</v>
      </c>
      <c r="K26" s="174"/>
      <c r="L26" s="174"/>
      <c r="M26" s="174"/>
      <c r="N26" s="174" t="s">
        <v>13</v>
      </c>
      <c r="O26" s="174"/>
      <c r="P26" s="174"/>
      <c r="Q26" s="174"/>
    </row>
    <row r="27" spans="1:17" s="73" customFormat="1" ht="105.75" customHeight="1">
      <c r="A27" s="179"/>
      <c r="B27" s="72" t="s">
        <v>180</v>
      </c>
      <c r="C27" s="72" t="s">
        <v>181</v>
      </c>
      <c r="D27" s="72" t="s">
        <v>182</v>
      </c>
      <c r="E27" s="72" t="s">
        <v>183</v>
      </c>
      <c r="F27" s="72" t="s">
        <v>180</v>
      </c>
      <c r="G27" s="72" t="s">
        <v>181</v>
      </c>
      <c r="H27" s="72" t="s">
        <v>182</v>
      </c>
      <c r="I27" s="72" t="s">
        <v>183</v>
      </c>
      <c r="J27" s="72" t="s">
        <v>180</v>
      </c>
      <c r="K27" s="72" t="s">
        <v>181</v>
      </c>
      <c r="L27" s="72" t="s">
        <v>182</v>
      </c>
      <c r="M27" s="72" t="s">
        <v>183</v>
      </c>
      <c r="N27" s="72" t="s">
        <v>180</v>
      </c>
      <c r="O27" s="72" t="s">
        <v>181</v>
      </c>
      <c r="P27" s="72" t="s">
        <v>182</v>
      </c>
      <c r="Q27" s="72" t="s">
        <v>183</v>
      </c>
    </row>
    <row r="28" spans="1:17" ht="19.5" customHeight="1">
      <c r="A28" s="7" t="s">
        <v>14</v>
      </c>
      <c r="B28" s="8">
        <f>'K1'!H11</f>
        <v>0</v>
      </c>
      <c r="C28" s="9"/>
      <c r="D28" s="9"/>
      <c r="E28" s="9"/>
      <c r="F28" s="8">
        <f>'K1'!I11</f>
        <v>0</v>
      </c>
      <c r="G28" s="9"/>
      <c r="H28" s="9"/>
      <c r="I28" s="9"/>
      <c r="J28" s="8">
        <f>'K1'!J11</f>
        <v>0</v>
      </c>
      <c r="K28" s="9"/>
      <c r="L28" s="9"/>
      <c r="M28" s="9"/>
      <c r="N28" s="8">
        <f>'K1'!K11</f>
        <v>0</v>
      </c>
      <c r="O28" s="9"/>
      <c r="P28" s="9"/>
      <c r="Q28" s="9"/>
    </row>
    <row r="29" spans="1:17" ht="19.5" customHeight="1">
      <c r="A29" s="7" t="s">
        <v>15</v>
      </c>
      <c r="B29" s="8">
        <f>'K1'!H12</f>
        <v>0</v>
      </c>
      <c r="C29" s="9"/>
      <c r="D29" s="9"/>
      <c r="E29" s="9"/>
      <c r="F29" s="8">
        <f>'K1'!I12</f>
        <v>0</v>
      </c>
      <c r="G29" s="9"/>
      <c r="H29" s="9"/>
      <c r="I29" s="9"/>
      <c r="J29" s="8">
        <f>'K1'!J12</f>
        <v>0</v>
      </c>
      <c r="K29" s="9"/>
      <c r="L29" s="9"/>
      <c r="M29" s="9"/>
      <c r="N29" s="8">
        <f>'K1'!K12</f>
        <v>1</v>
      </c>
      <c r="O29" s="9"/>
      <c r="P29" s="9"/>
      <c r="Q29" s="9"/>
    </row>
    <row r="30" spans="1:17" ht="19.5" customHeight="1">
      <c r="A30" s="7" t="s">
        <v>16</v>
      </c>
      <c r="B30" s="8">
        <f>'K1'!H13</f>
        <v>0</v>
      </c>
      <c r="C30" s="9"/>
      <c r="D30" s="9"/>
      <c r="E30" s="9"/>
      <c r="F30" s="8">
        <f>'K1'!I13</f>
        <v>0</v>
      </c>
      <c r="G30" s="9"/>
      <c r="H30" s="9"/>
      <c r="I30" s="9"/>
      <c r="J30" s="8">
        <f>'K1'!J13</f>
        <v>0</v>
      </c>
      <c r="K30" s="9"/>
      <c r="L30" s="9"/>
      <c r="M30" s="9"/>
      <c r="N30" s="8">
        <f>'K1'!K13</f>
        <v>2</v>
      </c>
      <c r="O30" s="9">
        <v>2</v>
      </c>
      <c r="P30" s="9">
        <v>1</v>
      </c>
      <c r="Q30" s="9"/>
    </row>
    <row r="31" spans="1:17" ht="19.5" customHeight="1">
      <c r="A31" s="10" t="s">
        <v>17</v>
      </c>
      <c r="B31" s="8">
        <f>'K1'!H14</f>
        <v>0</v>
      </c>
      <c r="C31" s="9"/>
      <c r="D31" s="9"/>
      <c r="E31" s="9"/>
      <c r="F31" s="8">
        <f>'K1'!I14</f>
        <v>0</v>
      </c>
      <c r="G31" s="9"/>
      <c r="H31" s="9"/>
      <c r="I31" s="9"/>
      <c r="J31" s="8">
        <f>'K1'!J14</f>
        <v>0</v>
      </c>
      <c r="K31" s="9"/>
      <c r="L31" s="9"/>
      <c r="M31" s="9"/>
      <c r="N31" s="8">
        <f>'K1'!K14</f>
        <v>4</v>
      </c>
      <c r="O31" s="9">
        <v>2</v>
      </c>
      <c r="P31" s="9">
        <v>2</v>
      </c>
      <c r="Q31" s="9"/>
    </row>
    <row r="32" spans="1:17" ht="19.5" customHeight="1">
      <c r="A32" s="10" t="s">
        <v>18</v>
      </c>
      <c r="B32" s="8">
        <f>'K1'!H15</f>
        <v>0</v>
      </c>
      <c r="C32" s="9"/>
      <c r="D32" s="9"/>
      <c r="E32" s="9"/>
      <c r="F32" s="8">
        <f>'K1'!I15</f>
        <v>0</v>
      </c>
      <c r="G32" s="9"/>
      <c r="H32" s="9"/>
      <c r="I32" s="9"/>
      <c r="J32" s="8">
        <f>'K1'!J15</f>
        <v>0</v>
      </c>
      <c r="K32" s="9"/>
      <c r="L32" s="9"/>
      <c r="M32" s="9"/>
      <c r="N32" s="8">
        <f>'K1'!K15</f>
        <v>0</v>
      </c>
      <c r="O32" s="9"/>
      <c r="P32" s="9"/>
      <c r="Q32" s="9"/>
    </row>
    <row r="33" spans="1:17" ht="24" customHeight="1">
      <c r="A33" s="25" t="s">
        <v>19</v>
      </c>
      <c r="B33" s="8">
        <f aca="true" t="shared" si="0" ref="B33:Q33">SUM(B28:B32)</f>
        <v>0</v>
      </c>
      <c r="C33" s="8">
        <f t="shared" si="0"/>
        <v>0</v>
      </c>
      <c r="D33" s="8">
        <f t="shared" si="0"/>
        <v>0</v>
      </c>
      <c r="E33" s="8">
        <f t="shared" si="0"/>
        <v>0</v>
      </c>
      <c r="F33" s="8">
        <f t="shared" si="0"/>
        <v>0</v>
      </c>
      <c r="G33" s="8">
        <f t="shared" si="0"/>
        <v>0</v>
      </c>
      <c r="H33" s="8">
        <f t="shared" si="0"/>
        <v>0</v>
      </c>
      <c r="I33" s="8">
        <f t="shared" si="0"/>
        <v>0</v>
      </c>
      <c r="J33" s="8">
        <f t="shared" si="0"/>
        <v>0</v>
      </c>
      <c r="K33" s="8">
        <f t="shared" si="0"/>
        <v>0</v>
      </c>
      <c r="L33" s="8">
        <f t="shared" si="0"/>
        <v>0</v>
      </c>
      <c r="M33" s="8">
        <f t="shared" si="0"/>
        <v>0</v>
      </c>
      <c r="N33" s="8">
        <f t="shared" si="0"/>
        <v>7</v>
      </c>
      <c r="O33" s="8">
        <f t="shared" si="0"/>
        <v>4</v>
      </c>
      <c r="P33" s="8">
        <f t="shared" si="0"/>
        <v>3</v>
      </c>
      <c r="Q33" s="8">
        <f t="shared" si="0"/>
        <v>0</v>
      </c>
    </row>
    <row r="34" spans="1:17" s="65" customFormat="1" ht="30" customHeight="1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s="65" customFormat="1" ht="24" customHeight="1">
      <c r="A35" s="69" t="s">
        <v>184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ht="24" customHeight="1">
      <c r="A36" s="179" t="s">
        <v>6</v>
      </c>
      <c r="B36" s="174" t="s">
        <v>172</v>
      </c>
      <c r="C36" s="174"/>
      <c r="D36" s="174"/>
      <c r="E36" s="174"/>
      <c r="F36" s="174" t="s">
        <v>11</v>
      </c>
      <c r="G36" s="174"/>
      <c r="H36" s="174"/>
      <c r="I36" s="174"/>
      <c r="J36" s="174" t="s">
        <v>12</v>
      </c>
      <c r="K36" s="174"/>
      <c r="L36" s="174"/>
      <c r="M36" s="174"/>
      <c r="N36" s="174" t="s">
        <v>13</v>
      </c>
      <c r="O36" s="174"/>
      <c r="P36" s="174"/>
      <c r="Q36" s="174"/>
    </row>
    <row r="37" spans="1:17" ht="24" customHeight="1">
      <c r="A37" s="179"/>
      <c r="B37" s="181" t="s">
        <v>185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ht="137.25" customHeight="1">
      <c r="A38" s="179"/>
      <c r="B38" s="26" t="s">
        <v>186</v>
      </c>
      <c r="C38" s="26" t="s">
        <v>187</v>
      </c>
      <c r="D38" s="26" t="s">
        <v>188</v>
      </c>
      <c r="E38" s="26" t="s">
        <v>189</v>
      </c>
      <c r="F38" s="26" t="s">
        <v>186</v>
      </c>
      <c r="G38" s="26" t="s">
        <v>187</v>
      </c>
      <c r="H38" s="26" t="s">
        <v>188</v>
      </c>
      <c r="I38" s="26" t="s">
        <v>189</v>
      </c>
      <c r="J38" s="26" t="s">
        <v>186</v>
      </c>
      <c r="K38" s="26" t="s">
        <v>187</v>
      </c>
      <c r="L38" s="26" t="s">
        <v>188</v>
      </c>
      <c r="M38" s="26" t="s">
        <v>189</v>
      </c>
      <c r="N38" s="26" t="s">
        <v>186</v>
      </c>
      <c r="O38" s="26" t="s">
        <v>187</v>
      </c>
      <c r="P38" s="26" t="s">
        <v>188</v>
      </c>
      <c r="Q38" s="26" t="s">
        <v>189</v>
      </c>
    </row>
    <row r="39" spans="1:17" ht="18.75" customHeight="1">
      <c r="A39" s="62" t="s">
        <v>14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8.75" customHeight="1">
      <c r="A40" s="62" t="s">
        <v>15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>
        <v>1</v>
      </c>
      <c r="O40" s="9"/>
      <c r="P40" s="9"/>
      <c r="Q40" s="9"/>
    </row>
    <row r="41" spans="1:17" ht="18.75" customHeight="1">
      <c r="A41" s="62" t="s">
        <v>16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8.75" customHeight="1">
      <c r="A42" s="63" t="s">
        <v>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v>2</v>
      </c>
      <c r="O42" s="9"/>
      <c r="P42" s="9"/>
      <c r="Q42" s="9"/>
    </row>
    <row r="43" spans="1:17" ht="18.75" customHeight="1">
      <c r="A43" s="63" t="s">
        <v>18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24" customHeight="1">
      <c r="A44" s="25" t="s">
        <v>19</v>
      </c>
      <c r="B44" s="8">
        <f aca="true" t="shared" si="1" ref="B44:Q44">SUM(B39:B43)</f>
        <v>0</v>
      </c>
      <c r="C44" s="8">
        <f t="shared" si="1"/>
        <v>0</v>
      </c>
      <c r="D44" s="8">
        <f t="shared" si="1"/>
        <v>0</v>
      </c>
      <c r="E44" s="8">
        <f t="shared" si="1"/>
        <v>0</v>
      </c>
      <c r="F44" s="8">
        <f t="shared" si="1"/>
        <v>0</v>
      </c>
      <c r="G44" s="8">
        <f t="shared" si="1"/>
        <v>0</v>
      </c>
      <c r="H44" s="8">
        <f t="shared" si="1"/>
        <v>0</v>
      </c>
      <c r="I44" s="8">
        <f t="shared" si="1"/>
        <v>0</v>
      </c>
      <c r="J44" s="8">
        <f t="shared" si="1"/>
        <v>0</v>
      </c>
      <c r="K44" s="8">
        <f t="shared" si="1"/>
        <v>0</v>
      </c>
      <c r="L44" s="8">
        <f t="shared" si="1"/>
        <v>0</v>
      </c>
      <c r="M44" s="8">
        <f t="shared" si="1"/>
        <v>0</v>
      </c>
      <c r="N44" s="8">
        <f t="shared" si="1"/>
        <v>3</v>
      </c>
      <c r="O44" s="8">
        <f t="shared" si="1"/>
        <v>0</v>
      </c>
      <c r="P44" s="8">
        <f t="shared" si="1"/>
        <v>0</v>
      </c>
      <c r="Q44" s="8">
        <f t="shared" si="1"/>
        <v>0</v>
      </c>
    </row>
    <row r="45" spans="1:17" ht="30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1:17" ht="24" customHeight="1">
      <c r="A46" s="69" t="s">
        <v>190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1:17" ht="24" customHeight="1">
      <c r="A47" s="179" t="s">
        <v>6</v>
      </c>
      <c r="B47" s="174" t="s">
        <v>172</v>
      </c>
      <c r="C47" s="174"/>
      <c r="D47" s="174"/>
      <c r="E47" s="174"/>
      <c r="F47" s="174" t="s">
        <v>11</v>
      </c>
      <c r="G47" s="174"/>
      <c r="H47" s="174"/>
      <c r="I47" s="174"/>
      <c r="J47" s="174" t="s">
        <v>12</v>
      </c>
      <c r="K47" s="174"/>
      <c r="L47" s="174"/>
      <c r="M47" s="174"/>
      <c r="N47" s="174" t="s">
        <v>13</v>
      </c>
      <c r="O47" s="174"/>
      <c r="P47" s="174"/>
      <c r="Q47" s="174"/>
    </row>
    <row r="48" spans="1:17" ht="19.5" customHeight="1">
      <c r="A48" s="179"/>
      <c r="B48" s="182" t="s">
        <v>191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75"/>
      <c r="O48" s="75"/>
      <c r="P48" s="75"/>
      <c r="Q48" s="76"/>
    </row>
    <row r="49" spans="1:17" ht="82.5" customHeight="1">
      <c r="A49" s="179"/>
      <c r="B49" s="183" t="s">
        <v>192</v>
      </c>
      <c r="C49" s="183"/>
      <c r="D49" s="174" t="s">
        <v>193</v>
      </c>
      <c r="E49" s="174"/>
      <c r="F49" s="183" t="s">
        <v>192</v>
      </c>
      <c r="G49" s="183"/>
      <c r="H49" s="174" t="s">
        <v>193</v>
      </c>
      <c r="I49" s="174"/>
      <c r="J49" s="183" t="s">
        <v>192</v>
      </c>
      <c r="K49" s="183"/>
      <c r="L49" s="174" t="s">
        <v>193</v>
      </c>
      <c r="M49" s="174"/>
      <c r="N49" s="183" t="s">
        <v>192</v>
      </c>
      <c r="O49" s="183"/>
      <c r="P49" s="174" t="s">
        <v>193</v>
      </c>
      <c r="Q49" s="174"/>
    </row>
    <row r="50" spans="1:17" ht="95.25" customHeight="1">
      <c r="A50" s="179"/>
      <c r="B50" s="183"/>
      <c r="C50" s="183"/>
      <c r="D50" s="26" t="s">
        <v>194</v>
      </c>
      <c r="E50" s="26" t="s">
        <v>195</v>
      </c>
      <c r="F50" s="183"/>
      <c r="G50" s="183"/>
      <c r="H50" s="26" t="s">
        <v>194</v>
      </c>
      <c r="I50" s="26" t="s">
        <v>195</v>
      </c>
      <c r="J50" s="183"/>
      <c r="K50" s="183"/>
      <c r="L50" s="26" t="s">
        <v>194</v>
      </c>
      <c r="M50" s="26" t="s">
        <v>195</v>
      </c>
      <c r="N50" s="183"/>
      <c r="O50" s="183"/>
      <c r="P50" s="26" t="s">
        <v>194</v>
      </c>
      <c r="Q50" s="26" t="s">
        <v>195</v>
      </c>
    </row>
    <row r="51" spans="1:17" ht="18.75" customHeight="1">
      <c r="A51" s="62" t="s">
        <v>14</v>
      </c>
      <c r="B51" s="177"/>
      <c r="C51" s="177"/>
      <c r="D51" s="9"/>
      <c r="E51" s="9"/>
      <c r="F51" s="177"/>
      <c r="G51" s="177"/>
      <c r="H51" s="9"/>
      <c r="I51" s="9"/>
      <c r="J51" s="177"/>
      <c r="K51" s="177"/>
      <c r="L51" s="9"/>
      <c r="M51" s="9"/>
      <c r="N51" s="177"/>
      <c r="O51" s="177"/>
      <c r="P51" s="9"/>
      <c r="Q51" s="9"/>
    </row>
    <row r="52" spans="1:17" ht="18.75" customHeight="1">
      <c r="A52" s="62" t="s">
        <v>15</v>
      </c>
      <c r="B52" s="177"/>
      <c r="C52" s="177"/>
      <c r="D52" s="9"/>
      <c r="E52" s="9"/>
      <c r="F52" s="177"/>
      <c r="G52" s="177"/>
      <c r="H52" s="9"/>
      <c r="I52" s="9"/>
      <c r="J52" s="177"/>
      <c r="K52" s="177"/>
      <c r="L52" s="9"/>
      <c r="M52" s="9"/>
      <c r="N52" s="177"/>
      <c r="O52" s="177"/>
      <c r="P52" s="9"/>
      <c r="Q52" s="9"/>
    </row>
    <row r="53" spans="1:17" ht="18.75" customHeight="1">
      <c r="A53" s="62" t="s">
        <v>16</v>
      </c>
      <c r="B53" s="177"/>
      <c r="C53" s="177"/>
      <c r="D53" s="9"/>
      <c r="E53" s="9"/>
      <c r="F53" s="177"/>
      <c r="G53" s="177"/>
      <c r="H53" s="9"/>
      <c r="I53" s="9"/>
      <c r="J53" s="177"/>
      <c r="K53" s="177"/>
      <c r="L53" s="9"/>
      <c r="M53" s="9"/>
      <c r="N53" s="177"/>
      <c r="O53" s="177"/>
      <c r="P53" s="9"/>
      <c r="Q53" s="9"/>
    </row>
    <row r="54" spans="1:17" ht="18.75" customHeight="1">
      <c r="A54" s="63" t="s">
        <v>17</v>
      </c>
      <c r="B54" s="177"/>
      <c r="C54" s="177"/>
      <c r="D54" s="9"/>
      <c r="E54" s="9"/>
      <c r="F54" s="177"/>
      <c r="G54" s="177"/>
      <c r="H54" s="9"/>
      <c r="I54" s="9"/>
      <c r="J54" s="177"/>
      <c r="K54" s="177"/>
      <c r="L54" s="9"/>
      <c r="M54" s="9"/>
      <c r="N54" s="177"/>
      <c r="O54" s="177"/>
      <c r="P54" s="9"/>
      <c r="Q54" s="9"/>
    </row>
    <row r="55" spans="1:17" ht="18.75" customHeight="1">
      <c r="A55" s="63" t="s">
        <v>18</v>
      </c>
      <c r="B55" s="177"/>
      <c r="C55" s="177"/>
      <c r="D55" s="9"/>
      <c r="E55" s="9"/>
      <c r="F55" s="177"/>
      <c r="G55" s="177"/>
      <c r="H55" s="9"/>
      <c r="I55" s="9"/>
      <c r="J55" s="177"/>
      <c r="K55" s="177"/>
      <c r="L55" s="9"/>
      <c r="M55" s="9"/>
      <c r="N55" s="177"/>
      <c r="O55" s="177"/>
      <c r="P55" s="9"/>
      <c r="Q55" s="9"/>
    </row>
    <row r="56" spans="1:17" ht="24" customHeight="1">
      <c r="A56" s="25" t="s">
        <v>19</v>
      </c>
      <c r="B56" s="178">
        <f>SUM(B51:B55)</f>
        <v>0</v>
      </c>
      <c r="C56" s="178"/>
      <c r="D56" s="8">
        <f>SUM(D51:D55)</f>
        <v>0</v>
      </c>
      <c r="E56" s="8">
        <f>SUM(E51:E55)</f>
        <v>0</v>
      </c>
      <c r="F56" s="178">
        <f>SUM(F51:F55)</f>
        <v>0</v>
      </c>
      <c r="G56" s="178"/>
      <c r="H56" s="8">
        <f>SUM(H51:H55)</f>
        <v>0</v>
      </c>
      <c r="I56" s="8">
        <f>SUM(I51:I55)</f>
        <v>0</v>
      </c>
      <c r="J56" s="178">
        <f>SUM(J51:J55)</f>
        <v>0</v>
      </c>
      <c r="K56" s="178"/>
      <c r="L56" s="8">
        <f>SUM(L51:L55)</f>
        <v>0</v>
      </c>
      <c r="M56" s="8">
        <f>SUM(M51:M55)</f>
        <v>0</v>
      </c>
      <c r="N56" s="178">
        <f>SUM(N51:N55)</f>
        <v>0</v>
      </c>
      <c r="O56" s="178"/>
      <c r="P56" s="8">
        <f>SUM(P51:P55)</f>
        <v>0</v>
      </c>
      <c r="Q56" s="8">
        <f>SUM(Q51:Q55)</f>
        <v>0</v>
      </c>
    </row>
    <row r="57" spans="1:17" ht="12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1:17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1:17" ht="12.75">
      <c r="A59" s="23" t="s">
        <v>424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71" t="s">
        <v>425</v>
      </c>
      <c r="Q59" s="172"/>
    </row>
    <row r="60" spans="1:17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12.75">
      <c r="A61" s="23" t="s">
        <v>87</v>
      </c>
      <c r="B61" s="60"/>
      <c r="C61" s="60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2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1:17" ht="14.25">
      <c r="A63" s="77" t="s">
        <v>196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ht="14.25">
      <c r="A64" s="77" t="s">
        <v>197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ht="14.25">
      <c r="A65" s="77" t="s">
        <v>198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1:17" ht="14.25">
      <c r="A66" s="77" t="s">
        <v>199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ht="12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7" ht="15.75" customHeight="1">
      <c r="A68" s="13"/>
      <c r="B68" s="14" t="b">
        <f>B28=SUM(B39:E39)+C28</f>
        <v>1</v>
      </c>
      <c r="C68" s="13"/>
      <c r="D68" s="13"/>
      <c r="E68" s="13"/>
      <c r="F68" s="14" t="b">
        <f>F28=SUM(F39:I39)+G28</f>
        <v>1</v>
      </c>
      <c r="G68" s="13"/>
      <c r="H68" s="13"/>
      <c r="I68" s="13"/>
      <c r="J68" s="14" t="b">
        <f>J28=SUM(J39:M39)+K28</f>
        <v>1</v>
      </c>
      <c r="K68" s="13"/>
      <c r="L68" s="13"/>
      <c r="M68" s="13"/>
      <c r="N68" s="14" t="b">
        <f>N28=SUM(N39:Q39)+O28</f>
        <v>1</v>
      </c>
      <c r="O68" s="13"/>
      <c r="P68" s="13"/>
      <c r="Q68" s="13"/>
    </row>
    <row r="69" spans="1:17" ht="15.75" customHeight="1">
      <c r="A69" s="13"/>
      <c r="B69" s="14" t="b">
        <f>B29=SUM(B40:E40)+C29</f>
        <v>1</v>
      </c>
      <c r="C69" s="13"/>
      <c r="D69" s="13"/>
      <c r="E69" s="13"/>
      <c r="F69" s="14" t="b">
        <f>F29=SUM(F40:I40)+G29</f>
        <v>1</v>
      </c>
      <c r="G69" s="13"/>
      <c r="H69" s="13"/>
      <c r="I69" s="13"/>
      <c r="J69" s="14" t="b">
        <f>J29=SUM(J40:M40)+K29</f>
        <v>1</v>
      </c>
      <c r="K69" s="13"/>
      <c r="L69" s="13"/>
      <c r="M69" s="13"/>
      <c r="N69" s="14" t="b">
        <f>N29=SUM(N40:Q40)+O29</f>
        <v>1</v>
      </c>
      <c r="O69" s="13"/>
      <c r="P69" s="13"/>
      <c r="Q69" s="13"/>
    </row>
    <row r="70" spans="1:17" ht="15.75" customHeight="1">
      <c r="A70" s="13"/>
      <c r="B70" s="14" t="b">
        <f>B30=SUM(B41:E41)+C30</f>
        <v>1</v>
      </c>
      <c r="C70" s="13"/>
      <c r="D70" s="13"/>
      <c r="E70" s="13"/>
      <c r="F70" s="14" t="b">
        <f>F30=SUM(F41:I41)+G30</f>
        <v>1</v>
      </c>
      <c r="G70" s="13"/>
      <c r="H70" s="13"/>
      <c r="I70" s="13"/>
      <c r="J70" s="14" t="b">
        <f>J30=SUM(J41:M41)+K30</f>
        <v>1</v>
      </c>
      <c r="K70" s="13"/>
      <c r="L70" s="13"/>
      <c r="M70" s="13"/>
      <c r="N70" s="14" t="b">
        <f>N30=SUM(N41:Q41)+O30</f>
        <v>1</v>
      </c>
      <c r="O70" s="13"/>
      <c r="P70" s="13"/>
      <c r="Q70" s="13"/>
    </row>
    <row r="71" spans="1:17" ht="15.75" customHeight="1">
      <c r="A71" s="13"/>
      <c r="B71" s="14" t="b">
        <f>B31=SUM(B42:E42)+C31</f>
        <v>1</v>
      </c>
      <c r="C71" s="13"/>
      <c r="D71" s="13"/>
      <c r="E71" s="13"/>
      <c r="F71" s="14" t="b">
        <f>F31=SUM(F42:I42)+G31</f>
        <v>1</v>
      </c>
      <c r="G71" s="13"/>
      <c r="H71" s="13"/>
      <c r="I71" s="13"/>
      <c r="J71" s="14" t="b">
        <f>J31=SUM(J42:M42)+K31</f>
        <v>1</v>
      </c>
      <c r="K71" s="13"/>
      <c r="L71" s="13"/>
      <c r="M71" s="13"/>
      <c r="N71" s="14" t="b">
        <f>N31=SUM(N42:Q42)+O31</f>
        <v>1</v>
      </c>
      <c r="O71" s="13"/>
      <c r="P71" s="13"/>
      <c r="Q71" s="13"/>
    </row>
    <row r="72" spans="1:17" ht="15.75" customHeight="1">
      <c r="A72" s="13"/>
      <c r="B72" s="14" t="b">
        <f>B32=SUM(B43:E43)+C32</f>
        <v>1</v>
      </c>
      <c r="C72" s="13"/>
      <c r="D72" s="13"/>
      <c r="E72" s="13"/>
      <c r="F72" s="14" t="b">
        <f>F32=SUM(F43:I43)+G32</f>
        <v>1</v>
      </c>
      <c r="G72" s="13"/>
      <c r="H72" s="13"/>
      <c r="I72" s="13"/>
      <c r="J72" s="14" t="b">
        <f>J32=SUM(J43:M43)+K32</f>
        <v>1</v>
      </c>
      <c r="K72" s="13"/>
      <c r="L72" s="13"/>
      <c r="M72" s="13"/>
      <c r="N72" s="14" t="b">
        <f>N32=SUM(N43:Q43)+O32</f>
        <v>1</v>
      </c>
      <c r="O72" s="13"/>
      <c r="P72" s="13"/>
      <c r="Q72" s="13"/>
    </row>
  </sheetData>
  <sheetProtection sheet="1"/>
  <mergeCells count="126">
    <mergeCell ref="B56:C56"/>
    <mergeCell ref="F56:G56"/>
    <mergeCell ref="J56:K56"/>
    <mergeCell ref="N56:O56"/>
    <mergeCell ref="P59:Q59"/>
    <mergeCell ref="B54:C54"/>
    <mergeCell ref="F54:G54"/>
    <mergeCell ref="J54:K54"/>
    <mergeCell ref="N54:O54"/>
    <mergeCell ref="B55:C55"/>
    <mergeCell ref="F55:G55"/>
    <mergeCell ref="J55:K55"/>
    <mergeCell ref="N55:O55"/>
    <mergeCell ref="B52:C52"/>
    <mergeCell ref="F52:G52"/>
    <mergeCell ref="J52:K52"/>
    <mergeCell ref="N52:O52"/>
    <mergeCell ref="B53:C53"/>
    <mergeCell ref="F53:G53"/>
    <mergeCell ref="J53:K53"/>
    <mergeCell ref="N53:O53"/>
    <mergeCell ref="J49:K50"/>
    <mergeCell ref="L49:M49"/>
    <mergeCell ref="N49:O50"/>
    <mergeCell ref="P49:Q49"/>
    <mergeCell ref="B51:C51"/>
    <mergeCell ref="F51:G51"/>
    <mergeCell ref="J51:K51"/>
    <mergeCell ref="N51:O51"/>
    <mergeCell ref="A47:A50"/>
    <mergeCell ref="B47:E47"/>
    <mergeCell ref="F47:I47"/>
    <mergeCell ref="J47:M47"/>
    <mergeCell ref="N47:Q47"/>
    <mergeCell ref="B48:M48"/>
    <mergeCell ref="B49:C50"/>
    <mergeCell ref="D49:E49"/>
    <mergeCell ref="F49:G50"/>
    <mergeCell ref="H49:I49"/>
    <mergeCell ref="A36:A38"/>
    <mergeCell ref="B36:E36"/>
    <mergeCell ref="F36:I36"/>
    <mergeCell ref="J36:M36"/>
    <mergeCell ref="N36:Q36"/>
    <mergeCell ref="B37:Q37"/>
    <mergeCell ref="B25:Q25"/>
    <mergeCell ref="A26:A27"/>
    <mergeCell ref="B26:E26"/>
    <mergeCell ref="F26:I26"/>
    <mergeCell ref="J26:M26"/>
    <mergeCell ref="N26:Q26"/>
    <mergeCell ref="B22:C22"/>
    <mergeCell ref="F22:G22"/>
    <mergeCell ref="J22:K22"/>
    <mergeCell ref="N22:O22"/>
    <mergeCell ref="B23:C23"/>
    <mergeCell ref="F23:G23"/>
    <mergeCell ref="J23:K23"/>
    <mergeCell ref="N23:O23"/>
    <mergeCell ref="B20:C20"/>
    <mergeCell ref="F20:G20"/>
    <mergeCell ref="J20:K20"/>
    <mergeCell ref="N20:O20"/>
    <mergeCell ref="B21:C21"/>
    <mergeCell ref="F21:G21"/>
    <mergeCell ref="J21:K21"/>
    <mergeCell ref="N21:O21"/>
    <mergeCell ref="B18:C18"/>
    <mergeCell ref="F18:G18"/>
    <mergeCell ref="J18:K18"/>
    <mergeCell ref="N18:O18"/>
    <mergeCell ref="B19:C19"/>
    <mergeCell ref="F19:G19"/>
    <mergeCell ref="J19:K19"/>
    <mergeCell ref="N19:O19"/>
    <mergeCell ref="B15:Q15"/>
    <mergeCell ref="A16:A17"/>
    <mergeCell ref="B16:E16"/>
    <mergeCell ref="F16:I16"/>
    <mergeCell ref="J16:M16"/>
    <mergeCell ref="N16:Q16"/>
    <mergeCell ref="B17:C17"/>
    <mergeCell ref="F17:G17"/>
    <mergeCell ref="J17:K17"/>
    <mergeCell ref="N17:O17"/>
    <mergeCell ref="B13:C13"/>
    <mergeCell ref="F13:G13"/>
    <mergeCell ref="J13:K13"/>
    <mergeCell ref="N13:O13"/>
    <mergeCell ref="B14:C14"/>
    <mergeCell ref="F14:G14"/>
    <mergeCell ref="J14:K14"/>
    <mergeCell ref="N14:O14"/>
    <mergeCell ref="B11:C11"/>
    <mergeCell ref="F11:G11"/>
    <mergeCell ref="J11:K11"/>
    <mergeCell ref="N11:O11"/>
    <mergeCell ref="B12:C12"/>
    <mergeCell ref="F12:G12"/>
    <mergeCell ref="J12:K12"/>
    <mergeCell ref="N12:O12"/>
    <mergeCell ref="B9:C9"/>
    <mergeCell ref="F9:G9"/>
    <mergeCell ref="J9:K9"/>
    <mergeCell ref="N9:O9"/>
    <mergeCell ref="B10:C10"/>
    <mergeCell ref="F10:G10"/>
    <mergeCell ref="J10:K10"/>
    <mergeCell ref="N10:O10"/>
    <mergeCell ref="F7:G7"/>
    <mergeCell ref="J7:K7"/>
    <mergeCell ref="N7:O7"/>
    <mergeCell ref="B8:C8"/>
    <mergeCell ref="F8:G8"/>
    <mergeCell ref="J8:K8"/>
    <mergeCell ref="N8:O8"/>
    <mergeCell ref="A1:Q1"/>
    <mergeCell ref="A2:Q2"/>
    <mergeCell ref="A4:A7"/>
    <mergeCell ref="B4:Q4"/>
    <mergeCell ref="B5:Q5"/>
    <mergeCell ref="B6:E6"/>
    <mergeCell ref="F6:I6"/>
    <mergeCell ref="J6:M6"/>
    <mergeCell ref="N6:Q6"/>
    <mergeCell ref="B7:C7"/>
  </mergeCells>
  <printOptions horizontalCentered="1"/>
  <pageMargins left="0" right="0" top="0.7875" bottom="0.7875" header="0.5118055555555555" footer="0.5118055555555555"/>
  <pageSetup fitToHeight="2" fitToWidth="1" horizontalDpi="300" verticalDpi="3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9">
      <selection activeCell="A1" sqref="A1:M33"/>
    </sheetView>
  </sheetViews>
  <sheetFormatPr defaultColWidth="9.00390625" defaultRowHeight="12.75"/>
  <cols>
    <col min="1" max="1" width="14.875" style="0" customWidth="1"/>
    <col min="2" max="13" width="12.75390625" style="0" customWidth="1"/>
  </cols>
  <sheetData>
    <row r="1" spans="1:12" ht="21" customHeight="1">
      <c r="A1" s="38" t="s">
        <v>200</v>
      </c>
      <c r="L1" s="78" t="s">
        <v>201</v>
      </c>
    </row>
    <row r="2" spans="1:13" ht="21.75" customHeight="1">
      <c r="A2" s="179" t="s">
        <v>6</v>
      </c>
      <c r="B2" s="174" t="s">
        <v>172</v>
      </c>
      <c r="C2" s="174"/>
      <c r="D2" s="174"/>
      <c r="E2" s="174"/>
      <c r="F2" s="174"/>
      <c r="G2" s="174"/>
      <c r="H2" s="174" t="s">
        <v>11</v>
      </c>
      <c r="I2" s="174"/>
      <c r="J2" s="174"/>
      <c r="K2" s="174"/>
      <c r="L2" s="174"/>
      <c r="M2" s="174"/>
    </row>
    <row r="3" spans="1:13" ht="21.75" customHeight="1">
      <c r="A3" s="179"/>
      <c r="B3" s="184" t="s">
        <v>202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5" ht="24" customHeight="1">
      <c r="A4" s="179"/>
      <c r="B4" s="174" t="s">
        <v>203</v>
      </c>
      <c r="C4" s="174" t="s">
        <v>204</v>
      </c>
      <c r="D4" s="174" t="s">
        <v>205</v>
      </c>
      <c r="E4" s="174" t="s">
        <v>206</v>
      </c>
      <c r="F4" s="174" t="s">
        <v>207</v>
      </c>
      <c r="G4" s="174"/>
      <c r="H4" s="174" t="s">
        <v>203</v>
      </c>
      <c r="I4" s="174" t="s">
        <v>204</v>
      </c>
      <c r="J4" s="174" t="s">
        <v>205</v>
      </c>
      <c r="K4" s="174" t="s">
        <v>206</v>
      </c>
      <c r="L4" s="174" t="s">
        <v>207</v>
      </c>
      <c r="M4" s="174"/>
      <c r="N4" s="79"/>
      <c r="O4" s="79"/>
    </row>
    <row r="5" spans="1:13" ht="117.75" customHeight="1">
      <c r="A5" s="179"/>
      <c r="B5" s="174"/>
      <c r="C5" s="174"/>
      <c r="D5" s="174"/>
      <c r="E5" s="174"/>
      <c r="F5" s="26" t="s">
        <v>208</v>
      </c>
      <c r="G5" s="26" t="s">
        <v>209</v>
      </c>
      <c r="H5" s="174"/>
      <c r="I5" s="174"/>
      <c r="J5" s="174"/>
      <c r="K5" s="174"/>
      <c r="L5" s="26" t="s">
        <v>208</v>
      </c>
      <c r="M5" s="26" t="s">
        <v>209</v>
      </c>
    </row>
    <row r="6" spans="1:13" ht="18.75" customHeight="1">
      <c r="A6" s="62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8.75" customHeight="1">
      <c r="A7" s="62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8.75" customHeight="1">
      <c r="A8" s="62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8.75" customHeight="1">
      <c r="A9" s="63" t="s">
        <v>17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8.75" customHeight="1">
      <c r="A10" s="63" t="s">
        <v>18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4" customHeight="1">
      <c r="A11" s="25" t="s">
        <v>19</v>
      </c>
      <c r="B11" s="12">
        <f aca="true" t="shared" si="0" ref="B11:M11">SUM(B6:B10)</f>
        <v>0</v>
      </c>
      <c r="C11" s="12">
        <f t="shared" si="0"/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3" spans="1:13" ht="21.75" customHeight="1">
      <c r="A13" s="179" t="s">
        <v>6</v>
      </c>
      <c r="B13" s="174" t="s">
        <v>12</v>
      </c>
      <c r="C13" s="174"/>
      <c r="D13" s="174"/>
      <c r="E13" s="174"/>
      <c r="F13" s="174"/>
      <c r="G13" s="174"/>
      <c r="H13" s="174" t="s">
        <v>13</v>
      </c>
      <c r="I13" s="174"/>
      <c r="J13" s="174"/>
      <c r="K13" s="174"/>
      <c r="L13" s="174"/>
      <c r="M13" s="174"/>
    </row>
    <row r="14" spans="1:13" ht="21.75" customHeight="1">
      <c r="A14" s="179"/>
      <c r="B14" s="184" t="s">
        <v>202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</row>
    <row r="15" spans="1:13" ht="24" customHeight="1">
      <c r="A15" s="179"/>
      <c r="B15" s="174" t="s">
        <v>203</v>
      </c>
      <c r="C15" s="174" t="s">
        <v>204</v>
      </c>
      <c r="D15" s="174" t="s">
        <v>205</v>
      </c>
      <c r="E15" s="174" t="s">
        <v>206</v>
      </c>
      <c r="F15" s="174" t="s">
        <v>207</v>
      </c>
      <c r="G15" s="174"/>
      <c r="H15" s="174" t="s">
        <v>203</v>
      </c>
      <c r="I15" s="174" t="s">
        <v>204</v>
      </c>
      <c r="J15" s="174" t="s">
        <v>205</v>
      </c>
      <c r="K15" s="174" t="s">
        <v>206</v>
      </c>
      <c r="L15" s="174" t="s">
        <v>207</v>
      </c>
      <c r="M15" s="174"/>
    </row>
    <row r="16" spans="1:13" ht="117.75" customHeight="1">
      <c r="A16" s="179"/>
      <c r="B16" s="174"/>
      <c r="C16" s="174"/>
      <c r="D16" s="174"/>
      <c r="E16" s="174"/>
      <c r="F16" s="26" t="s">
        <v>208</v>
      </c>
      <c r="G16" s="26" t="s">
        <v>209</v>
      </c>
      <c r="H16" s="174"/>
      <c r="I16" s="174"/>
      <c r="J16" s="174"/>
      <c r="K16" s="174"/>
      <c r="L16" s="26" t="s">
        <v>208</v>
      </c>
      <c r="M16" s="26" t="s">
        <v>209</v>
      </c>
    </row>
    <row r="17" spans="1:13" ht="18.75" customHeight="1">
      <c r="A17" s="62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8.75" customHeight="1">
      <c r="A18" s="62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8.75" customHeight="1">
      <c r="A19" s="62" t="s">
        <v>16</v>
      </c>
      <c r="B19" s="9"/>
      <c r="C19" s="9"/>
      <c r="D19" s="9"/>
      <c r="E19" s="9"/>
      <c r="F19" s="9"/>
      <c r="G19" s="9"/>
      <c r="H19" s="9">
        <v>1</v>
      </c>
      <c r="I19" s="9"/>
      <c r="J19" s="9"/>
      <c r="K19" s="9"/>
      <c r="L19" s="9"/>
      <c r="M19" s="9"/>
    </row>
    <row r="20" spans="1:13" ht="18.75" customHeight="1">
      <c r="A20" s="63" t="s">
        <v>17</v>
      </c>
      <c r="B20" s="9"/>
      <c r="C20" s="9"/>
      <c r="D20" s="9"/>
      <c r="E20" s="9"/>
      <c r="F20" s="9"/>
      <c r="G20" s="9"/>
      <c r="H20" s="9">
        <v>2</v>
      </c>
      <c r="I20" s="9"/>
      <c r="J20" s="9"/>
      <c r="K20" s="9"/>
      <c r="L20" s="9"/>
      <c r="M20" s="9"/>
    </row>
    <row r="21" spans="1:13" ht="18.75" customHeight="1">
      <c r="A21" s="63" t="s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24" customHeight="1">
      <c r="A22" s="25" t="s">
        <v>19</v>
      </c>
      <c r="B22" s="12">
        <f aca="true" t="shared" si="1" ref="B22:M22">SUM(B17:B21)</f>
        <v>0</v>
      </c>
      <c r="C22" s="12">
        <f t="shared" si="1"/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12">
        <f t="shared" si="1"/>
        <v>3</v>
      </c>
      <c r="I22" s="12">
        <f t="shared" si="1"/>
        <v>0</v>
      </c>
      <c r="J22" s="12">
        <f t="shared" si="1"/>
        <v>0</v>
      </c>
      <c r="K22" s="12">
        <f t="shared" si="1"/>
        <v>0</v>
      </c>
      <c r="L22" s="12">
        <f t="shared" si="1"/>
        <v>0</v>
      </c>
      <c r="M22" s="12">
        <f t="shared" si="1"/>
        <v>0</v>
      </c>
    </row>
    <row r="23" ht="33.75" customHeight="1"/>
    <row r="24" ht="15">
      <c r="A24" s="38" t="s">
        <v>210</v>
      </c>
    </row>
    <row r="25" spans="1:5" ht="30" customHeight="1">
      <c r="A25" s="155" t="s">
        <v>211</v>
      </c>
      <c r="B25" s="155" t="s">
        <v>212</v>
      </c>
      <c r="C25" s="155"/>
      <c r="D25" s="155"/>
      <c r="E25" s="155"/>
    </row>
    <row r="26" spans="1:5" ht="92.25" customHeight="1">
      <c r="A26" s="155"/>
      <c r="B26" s="5" t="s">
        <v>213</v>
      </c>
      <c r="C26" s="5" t="s">
        <v>214</v>
      </c>
      <c r="D26" s="5" t="s">
        <v>215</v>
      </c>
      <c r="E26" s="5" t="s">
        <v>216</v>
      </c>
    </row>
    <row r="27" spans="1:5" ht="12.75">
      <c r="A27" s="6">
        <v>1</v>
      </c>
      <c r="B27" s="6">
        <v>2</v>
      </c>
      <c r="C27" s="6">
        <v>3</v>
      </c>
      <c r="D27" s="6">
        <v>4</v>
      </c>
      <c r="E27" s="6">
        <v>5</v>
      </c>
    </row>
    <row r="28" spans="1:5" ht="25.5">
      <c r="A28" s="5" t="s">
        <v>10</v>
      </c>
      <c r="B28" s="9"/>
      <c r="C28" s="9"/>
      <c r="D28" s="9"/>
      <c r="E28" s="9"/>
    </row>
    <row r="29" spans="1:5" ht="25.5">
      <c r="A29" s="5" t="s">
        <v>11</v>
      </c>
      <c r="B29" s="9"/>
      <c r="C29" s="9"/>
      <c r="D29" s="9"/>
      <c r="E29" s="9"/>
    </row>
    <row r="30" spans="1:5" ht="25.5">
      <c r="A30" s="5" t="s">
        <v>12</v>
      </c>
      <c r="B30" s="9"/>
      <c r="C30" s="9"/>
      <c r="D30" s="9"/>
      <c r="E30" s="9"/>
    </row>
    <row r="31" spans="1:5" ht="25.5">
      <c r="A31" s="5" t="s">
        <v>13</v>
      </c>
      <c r="B31" s="9">
        <v>1</v>
      </c>
      <c r="C31" s="9">
        <v>1</v>
      </c>
      <c r="D31" s="9">
        <v>1</v>
      </c>
      <c r="E31" s="9">
        <v>1</v>
      </c>
    </row>
    <row r="32" spans="1:5" ht="24" customHeight="1">
      <c r="A32" s="25" t="s">
        <v>19</v>
      </c>
      <c r="B32" s="8">
        <f>SUM(B28:B31)</f>
        <v>1</v>
      </c>
      <c r="C32" s="8">
        <f>SUM(C28:C31)</f>
        <v>1</v>
      </c>
      <c r="D32" s="8">
        <f>SUM(D28:D31)</f>
        <v>1</v>
      </c>
      <c r="E32" s="8">
        <f>SUM(E28:E31)</f>
        <v>1</v>
      </c>
    </row>
    <row r="34" ht="15">
      <c r="A34" s="80" t="s">
        <v>217</v>
      </c>
    </row>
  </sheetData>
  <sheetProtection sheet="1"/>
  <mergeCells count="30">
    <mergeCell ref="K15:K16"/>
    <mergeCell ref="L15:M15"/>
    <mergeCell ref="A25:A26"/>
    <mergeCell ref="B25:E25"/>
    <mergeCell ref="D15:D16"/>
    <mergeCell ref="E15:E16"/>
    <mergeCell ref="F15:G15"/>
    <mergeCell ref="H15:H16"/>
    <mergeCell ref="I15:I16"/>
    <mergeCell ref="J15:J16"/>
    <mergeCell ref="I4:I5"/>
    <mergeCell ref="J4:J5"/>
    <mergeCell ref="K4:K5"/>
    <mergeCell ref="L4:M4"/>
    <mergeCell ref="A13:A16"/>
    <mergeCell ref="B13:G13"/>
    <mergeCell ref="H13:M13"/>
    <mergeCell ref="B14:M14"/>
    <mergeCell ref="B15:B16"/>
    <mergeCell ref="C15:C16"/>
    <mergeCell ref="A2:A5"/>
    <mergeCell ref="B2:G2"/>
    <mergeCell ref="H2:M2"/>
    <mergeCell ref="B3:M3"/>
    <mergeCell ref="B4:B5"/>
    <mergeCell ref="C4:C5"/>
    <mergeCell ref="D4:D5"/>
    <mergeCell ref="E4:E5"/>
    <mergeCell ref="F4:G4"/>
    <mergeCell ref="H4:H5"/>
  </mergeCells>
  <printOptions horizontalCentered="1"/>
  <pageMargins left="0" right="0" top="0.19652777777777777" bottom="0" header="0.5118055555555555" footer="0.5118055555555555"/>
  <pageSetup fitToHeight="2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2020-01-17T06:54:33Z</cp:lastPrinted>
  <dcterms:modified xsi:type="dcterms:W3CDTF">2020-01-17T10:34:37Z</dcterms:modified>
  <cp:category/>
  <cp:version/>
  <cp:contentType/>
  <cp:contentStatus/>
</cp:coreProperties>
</file>